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305"/>
  <workbookPr defaultThemeVersion="166925"/>
  <mc:AlternateContent xmlns:mc="http://schemas.openxmlformats.org/markup-compatibility/2006">
    <mc:Choice Requires="x15">
      <x15ac:absPath xmlns:x15ac="http://schemas.microsoft.com/office/spreadsheetml/2010/11/ac" url="https://vermontgov.sharepoint.com/teams/VDH-OverdoseDatatoActionTeam/Shared Documents/ADAP HS Data Product Planning/Recovery Residence Data and Performance/SFY27 Data Collection Tool/"/>
    </mc:Choice>
  </mc:AlternateContent>
  <xr:revisionPtr revIDLastSave="0" documentId="8_{F6B7AB03-E542-4397-8160-6B22F41A0730}" xr6:coauthVersionLast="47" xr6:coauthVersionMax="47" xr10:uidLastSave="{00000000-0000-0000-0000-000000000000}"/>
  <bookViews>
    <workbookView xWindow="-120" yWindow="-120" windowWidth="29040" windowHeight="15720" firstSheet="4" activeTab="4" xr2:uid="{85039280-4813-434C-9553-CEDF15ECA947}"/>
  </bookViews>
  <sheets>
    <sheet name="Performance" sheetId="9" r:id="rId1"/>
    <sheet name="Instructions" sheetId="6" r:id="rId2"/>
    <sheet name="SFY27 Number Served" sheetId="7" r:id="rId3"/>
    <sheet name="SFY27 Reporting" sheetId="1" r:id="rId4"/>
    <sheet name="Narrative" sheetId="8" r:id="rId5"/>
    <sheet name="Lookups" sheetId="4" state="hidden" r:id="rId6"/>
  </sheets>
  <definedNames>
    <definedName name="luDOC">luCJInvolve[[#All],[CJ Involvement]]</definedName>
    <definedName name="PerBedInc">#REF!</definedName>
    <definedName name="SFY">'SFY27 Reporting'!$F$5</definedName>
    <definedName name="UpdatedBeds">'SFY27 Number Served'!#REF!</definedName>
    <definedName name="Year">'SFY27 Reporting'!$F$5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 i="7" l="1"/>
  <c r="J8" i="9" s="1"/>
  <c r="F8" i="9"/>
  <c r="I8" i="9"/>
  <c r="H8" i="9"/>
  <c r="G8" i="9"/>
  <c r="AS8" i="1"/>
  <c r="AT8" i="1"/>
  <c r="AU8" i="1"/>
  <c r="AS9" i="1"/>
  <c r="AT9" i="1"/>
  <c r="AU9" i="1"/>
  <c r="AS10" i="1"/>
  <c r="AT10" i="1"/>
  <c r="AU10" i="1"/>
  <c r="AS11" i="1"/>
  <c r="AT11" i="1"/>
  <c r="AU11" i="1"/>
  <c r="AS12" i="1"/>
  <c r="AT12" i="1"/>
  <c r="AU12" i="1"/>
  <c r="AS13" i="1"/>
  <c r="AT13" i="1"/>
  <c r="AU13" i="1"/>
  <c r="AS14" i="1"/>
  <c r="AT14" i="1"/>
  <c r="AU14" i="1"/>
  <c r="AS15" i="1"/>
  <c r="AT15" i="1"/>
  <c r="AU15" i="1"/>
  <c r="AS16" i="1"/>
  <c r="AT16" i="1"/>
  <c r="AU16" i="1"/>
  <c r="AS17" i="1"/>
  <c r="AT17" i="1"/>
  <c r="AU17" i="1"/>
  <c r="AS18" i="1"/>
  <c r="AT18" i="1"/>
  <c r="AU18" i="1"/>
  <c r="AS19" i="1"/>
  <c r="AT19" i="1"/>
  <c r="AU19" i="1"/>
  <c r="AS20" i="1"/>
  <c r="AT20" i="1"/>
  <c r="AU20" i="1"/>
  <c r="AS21" i="1"/>
  <c r="AT21" i="1"/>
  <c r="AU21" i="1"/>
  <c r="AS22" i="1"/>
  <c r="AT22" i="1"/>
  <c r="AU22" i="1"/>
  <c r="AS23" i="1"/>
  <c r="AT23" i="1"/>
  <c r="AU23" i="1"/>
  <c r="AS24" i="1"/>
  <c r="AT24" i="1"/>
  <c r="AU24" i="1"/>
  <c r="AS25" i="1"/>
  <c r="AT25" i="1"/>
  <c r="AU25" i="1"/>
  <c r="AS26" i="1"/>
  <c r="AT26" i="1"/>
  <c r="AU26" i="1"/>
  <c r="AS27" i="1"/>
  <c r="AT27" i="1"/>
  <c r="AU27" i="1"/>
  <c r="AS28" i="1"/>
  <c r="AT28" i="1"/>
  <c r="AU28" i="1"/>
  <c r="AS29" i="1"/>
  <c r="AT29" i="1"/>
  <c r="AU29" i="1"/>
  <c r="AS30" i="1"/>
  <c r="AT30" i="1"/>
  <c r="AU30" i="1"/>
  <c r="AS31" i="1"/>
  <c r="AT31" i="1"/>
  <c r="AU31" i="1"/>
  <c r="AS32" i="1"/>
  <c r="AT32" i="1"/>
  <c r="AU32" i="1"/>
  <c r="AS33" i="1"/>
  <c r="AT33" i="1"/>
  <c r="AU33" i="1"/>
  <c r="AS34" i="1"/>
  <c r="AT34" i="1"/>
  <c r="AU34" i="1"/>
  <c r="AS35" i="1"/>
  <c r="AT35" i="1"/>
  <c r="AU35" i="1"/>
  <c r="AS36" i="1"/>
  <c r="AT36" i="1"/>
  <c r="AU36" i="1"/>
  <c r="AS37" i="1"/>
  <c r="AT37" i="1"/>
  <c r="AU37" i="1"/>
  <c r="AS38" i="1"/>
  <c r="AT38" i="1"/>
  <c r="AU38" i="1"/>
  <c r="AS39" i="1"/>
  <c r="AT39" i="1"/>
  <c r="AU39" i="1"/>
  <c r="AS40" i="1"/>
  <c r="AT40" i="1"/>
  <c r="AU40" i="1"/>
  <c r="AS41" i="1"/>
  <c r="AT41" i="1"/>
  <c r="AU41" i="1"/>
  <c r="AS42" i="1"/>
  <c r="AT42" i="1"/>
  <c r="AU42" i="1"/>
  <c r="AS43" i="1"/>
  <c r="AT43" i="1"/>
  <c r="AU43" i="1"/>
  <c r="AS44" i="1"/>
  <c r="AT44" i="1"/>
  <c r="AU44" i="1"/>
  <c r="AS45" i="1"/>
  <c r="AT45" i="1"/>
  <c r="AU45" i="1"/>
  <c r="AS46" i="1"/>
  <c r="AT46" i="1"/>
  <c r="AU46" i="1"/>
  <c r="AS47" i="1"/>
  <c r="AT47" i="1"/>
  <c r="AU47" i="1"/>
  <c r="AS48" i="1"/>
  <c r="AT48" i="1"/>
  <c r="AU48" i="1"/>
  <c r="AS49" i="1"/>
  <c r="AT49" i="1"/>
  <c r="AU49" i="1"/>
  <c r="AS50" i="1"/>
  <c r="AT50" i="1"/>
  <c r="AU50" i="1"/>
  <c r="AS51" i="1"/>
  <c r="AT51" i="1"/>
  <c r="AU51" i="1"/>
  <c r="AS52" i="1"/>
  <c r="AT52" i="1"/>
  <c r="AU52" i="1"/>
  <c r="AS53" i="1"/>
  <c r="AT53" i="1"/>
  <c r="AU53" i="1"/>
  <c r="AS54" i="1"/>
  <c r="AT54" i="1"/>
  <c r="AU54" i="1"/>
  <c r="AS55" i="1"/>
  <c r="AT55" i="1"/>
  <c r="AU55" i="1"/>
  <c r="AS56" i="1"/>
  <c r="AT56" i="1"/>
  <c r="AU56" i="1"/>
  <c r="AS57" i="1"/>
  <c r="AT57" i="1"/>
  <c r="AU57" i="1"/>
  <c r="AS58" i="1"/>
  <c r="AT58" i="1"/>
  <c r="AU58" i="1"/>
  <c r="AS59" i="1"/>
  <c r="AT59" i="1"/>
  <c r="AU59" i="1"/>
  <c r="AS60" i="1"/>
  <c r="AT60" i="1"/>
  <c r="AU60" i="1"/>
  <c r="AS61" i="1"/>
  <c r="AT61" i="1"/>
  <c r="AU61" i="1"/>
  <c r="AS62" i="1"/>
  <c r="AT62" i="1"/>
  <c r="AU62" i="1"/>
  <c r="AS63" i="1"/>
  <c r="AT63" i="1"/>
  <c r="AU63" i="1"/>
  <c r="AS64" i="1"/>
  <c r="AT64" i="1"/>
  <c r="AU64" i="1"/>
  <c r="AS65" i="1"/>
  <c r="AT65" i="1"/>
  <c r="AU65" i="1"/>
  <c r="AS66" i="1"/>
  <c r="AT66" i="1"/>
  <c r="AU66" i="1"/>
  <c r="AS67" i="1"/>
  <c r="AT67" i="1"/>
  <c r="AU67" i="1"/>
  <c r="AS68" i="1"/>
  <c r="AT68" i="1"/>
  <c r="AU68" i="1"/>
  <c r="AS69" i="1"/>
  <c r="AT69" i="1"/>
  <c r="AU69" i="1"/>
  <c r="AS70" i="1"/>
  <c r="AT70" i="1"/>
  <c r="AU70" i="1"/>
  <c r="AS71" i="1"/>
  <c r="AT71" i="1"/>
  <c r="AU71" i="1"/>
  <c r="AS72" i="1"/>
  <c r="AT72" i="1"/>
  <c r="AU72" i="1"/>
  <c r="AS73" i="1"/>
  <c r="AT73" i="1"/>
  <c r="AU73" i="1"/>
  <c r="AS74" i="1"/>
  <c r="AT74" i="1"/>
  <c r="AU74" i="1"/>
  <c r="AS75" i="1"/>
  <c r="AT75" i="1"/>
  <c r="AU75" i="1"/>
  <c r="AS76" i="1"/>
  <c r="AT76" i="1"/>
  <c r="AU76" i="1"/>
  <c r="AS77" i="1"/>
  <c r="AT77" i="1"/>
  <c r="AU77" i="1"/>
  <c r="AS78" i="1"/>
  <c r="AT78" i="1"/>
  <c r="AU78" i="1"/>
  <c r="AS79" i="1"/>
  <c r="AT79" i="1"/>
  <c r="AU79" i="1"/>
  <c r="AS80" i="1"/>
  <c r="AT80" i="1"/>
  <c r="AU80" i="1"/>
  <c r="AS81" i="1"/>
  <c r="AT81" i="1"/>
  <c r="AU81" i="1"/>
  <c r="AS82" i="1"/>
  <c r="AT82" i="1"/>
  <c r="AU82" i="1"/>
  <c r="AS83" i="1"/>
  <c r="AT83" i="1"/>
  <c r="AU83" i="1"/>
  <c r="AS84" i="1"/>
  <c r="AT84" i="1"/>
  <c r="AU84" i="1"/>
  <c r="AS85" i="1"/>
  <c r="AT85" i="1"/>
  <c r="AU85" i="1"/>
  <c r="AS86" i="1"/>
  <c r="AT86" i="1"/>
  <c r="AU86" i="1"/>
  <c r="AS87" i="1"/>
  <c r="AT87" i="1"/>
  <c r="AU87" i="1"/>
  <c r="AS88" i="1"/>
  <c r="AT88" i="1"/>
  <c r="AU88" i="1"/>
  <c r="AS89" i="1"/>
  <c r="AT89" i="1"/>
  <c r="AU89" i="1"/>
  <c r="AS90" i="1"/>
  <c r="AT90" i="1"/>
  <c r="AU90" i="1"/>
  <c r="AS91" i="1"/>
  <c r="AT91" i="1"/>
  <c r="AU91" i="1"/>
  <c r="AS92" i="1"/>
  <c r="AT92" i="1"/>
  <c r="AU92" i="1"/>
  <c r="AS93" i="1"/>
  <c r="AT93" i="1"/>
  <c r="AU93" i="1"/>
  <c r="AS94" i="1"/>
  <c r="AT94" i="1"/>
  <c r="AU94" i="1"/>
  <c r="AS95" i="1"/>
  <c r="AT95" i="1"/>
  <c r="AU95" i="1"/>
  <c r="AS96" i="1"/>
  <c r="AT96" i="1"/>
  <c r="AU96" i="1"/>
  <c r="AS97" i="1"/>
  <c r="AT97" i="1"/>
  <c r="AU97" i="1"/>
  <c r="AS98" i="1"/>
  <c r="AT98" i="1"/>
  <c r="AU98" i="1"/>
  <c r="AS99" i="1"/>
  <c r="AT99" i="1"/>
  <c r="AU99" i="1"/>
  <c r="AS100" i="1"/>
  <c r="AT100" i="1"/>
  <c r="AU100" i="1"/>
  <c r="AS101" i="1"/>
  <c r="AT101" i="1"/>
  <c r="AU101" i="1"/>
  <c r="AS102" i="1"/>
  <c r="AT102" i="1"/>
  <c r="AU102" i="1"/>
  <c r="AS103" i="1"/>
  <c r="AT103" i="1"/>
  <c r="AU103" i="1"/>
  <c r="AS104" i="1"/>
  <c r="AT104" i="1"/>
  <c r="AU104" i="1"/>
  <c r="AS105" i="1"/>
  <c r="AT105" i="1"/>
  <c r="AU105" i="1"/>
  <c r="AS106" i="1"/>
  <c r="AT106" i="1"/>
  <c r="AU106" i="1"/>
  <c r="AS107" i="1"/>
  <c r="AT107" i="1"/>
  <c r="AU107" i="1"/>
  <c r="AS108" i="1"/>
  <c r="AT108" i="1"/>
  <c r="AU108" i="1"/>
  <c r="AS109" i="1"/>
  <c r="AT109" i="1"/>
  <c r="AU109" i="1"/>
  <c r="AS110" i="1"/>
  <c r="AT110" i="1"/>
  <c r="AU110" i="1"/>
  <c r="AS111" i="1"/>
  <c r="AT111" i="1"/>
  <c r="AU111" i="1"/>
  <c r="AS112" i="1"/>
  <c r="AT112" i="1"/>
  <c r="AU112" i="1"/>
  <c r="AS113" i="1"/>
  <c r="AT113" i="1"/>
  <c r="AU113" i="1"/>
  <c r="AS114" i="1"/>
  <c r="AT114" i="1"/>
  <c r="AU114" i="1"/>
  <c r="AS115" i="1"/>
  <c r="AT115" i="1"/>
  <c r="AU115" i="1"/>
  <c r="AS116" i="1"/>
  <c r="AT116" i="1"/>
  <c r="AU116" i="1"/>
  <c r="AS117" i="1"/>
  <c r="AT117" i="1"/>
  <c r="AU117" i="1"/>
  <c r="AS118" i="1"/>
  <c r="AT118" i="1"/>
  <c r="AU118" i="1"/>
  <c r="AS119" i="1"/>
  <c r="AT119" i="1"/>
  <c r="AU119" i="1"/>
  <c r="AS120" i="1"/>
  <c r="AT120" i="1"/>
  <c r="AU120" i="1"/>
  <c r="AS121" i="1"/>
  <c r="AT121" i="1"/>
  <c r="AU121" i="1"/>
  <c r="AS122" i="1"/>
  <c r="AT122" i="1"/>
  <c r="AU122" i="1"/>
  <c r="AS123" i="1"/>
  <c r="AT123" i="1"/>
  <c r="AU123" i="1"/>
  <c r="AS124" i="1"/>
  <c r="AT124" i="1"/>
  <c r="AU124" i="1"/>
  <c r="AS125" i="1"/>
  <c r="AT125" i="1"/>
  <c r="AU125" i="1"/>
  <c r="AS126" i="1"/>
  <c r="AT126" i="1"/>
  <c r="AU126" i="1"/>
  <c r="AS127" i="1"/>
  <c r="AT127" i="1"/>
  <c r="AU127" i="1"/>
  <c r="AS128" i="1"/>
  <c r="AT128" i="1"/>
  <c r="AU128" i="1"/>
  <c r="AS129" i="1"/>
  <c r="AT129" i="1"/>
  <c r="AU129" i="1"/>
  <c r="AS130" i="1"/>
  <c r="AT130" i="1"/>
  <c r="AU130" i="1"/>
  <c r="AS131" i="1"/>
  <c r="AT131" i="1"/>
  <c r="AU131" i="1"/>
  <c r="AS132" i="1"/>
  <c r="AT132" i="1"/>
  <c r="AU132" i="1"/>
  <c r="AS133" i="1"/>
  <c r="AT133" i="1"/>
  <c r="AU133" i="1"/>
  <c r="AS134" i="1"/>
  <c r="AT134" i="1"/>
  <c r="AU134" i="1"/>
  <c r="AS135" i="1"/>
  <c r="AT135" i="1"/>
  <c r="AU135" i="1"/>
  <c r="AS136" i="1"/>
  <c r="AT136" i="1"/>
  <c r="AU136" i="1"/>
  <c r="AS137" i="1"/>
  <c r="AT137" i="1"/>
  <c r="AU137" i="1"/>
  <c r="AS138" i="1"/>
  <c r="AT138" i="1"/>
  <c r="AU138" i="1"/>
  <c r="AS139" i="1"/>
  <c r="AT139" i="1"/>
  <c r="AU139" i="1"/>
  <c r="AS140" i="1"/>
  <c r="AT140" i="1"/>
  <c r="AU140" i="1"/>
  <c r="AS141" i="1"/>
  <c r="AT141" i="1"/>
  <c r="AU141" i="1"/>
  <c r="AS142" i="1"/>
  <c r="AT142" i="1"/>
  <c r="AU142" i="1"/>
  <c r="AS143" i="1"/>
  <c r="AT143" i="1"/>
  <c r="AU143" i="1"/>
  <c r="AS144" i="1"/>
  <c r="AT144" i="1"/>
  <c r="AU144" i="1"/>
  <c r="AS145" i="1"/>
  <c r="AT145" i="1"/>
  <c r="AU145" i="1"/>
  <c r="AS146" i="1"/>
  <c r="AT146" i="1"/>
  <c r="AU146" i="1"/>
  <c r="AS147" i="1"/>
  <c r="AT147" i="1"/>
  <c r="AU147" i="1"/>
  <c r="AS148" i="1"/>
  <c r="AT148" i="1"/>
  <c r="AU148" i="1"/>
  <c r="AS149" i="1"/>
  <c r="AT149" i="1"/>
  <c r="AU149" i="1"/>
  <c r="AS150" i="1"/>
  <c r="AT150" i="1"/>
  <c r="AU150" i="1"/>
  <c r="AS151" i="1"/>
  <c r="AT151" i="1"/>
  <c r="AU151" i="1"/>
  <c r="AS152" i="1"/>
  <c r="AT152" i="1"/>
  <c r="AU152" i="1"/>
  <c r="AS153" i="1"/>
  <c r="AT153" i="1"/>
  <c r="AU153" i="1"/>
  <c r="AS154" i="1"/>
  <c r="AT154" i="1"/>
  <c r="AU154" i="1"/>
  <c r="AS155" i="1"/>
  <c r="AT155" i="1"/>
  <c r="AU155" i="1"/>
  <c r="AS156" i="1"/>
  <c r="AT156" i="1"/>
  <c r="AU156" i="1"/>
  <c r="AS157" i="1"/>
  <c r="AT157" i="1"/>
  <c r="AU157" i="1"/>
  <c r="AS158" i="1"/>
  <c r="AT158" i="1"/>
  <c r="AU158" i="1"/>
  <c r="AS159" i="1"/>
  <c r="AT159" i="1"/>
  <c r="AU159" i="1"/>
  <c r="AS160" i="1"/>
  <c r="AT160" i="1"/>
  <c r="AU160" i="1"/>
  <c r="AS161" i="1"/>
  <c r="AT161" i="1"/>
  <c r="AU161" i="1"/>
  <c r="AS162" i="1"/>
  <c r="AT162" i="1"/>
  <c r="AU162" i="1"/>
  <c r="AS163" i="1"/>
  <c r="AT163" i="1"/>
  <c r="AU163" i="1"/>
  <c r="AS164" i="1"/>
  <c r="AT164" i="1"/>
  <c r="AU164" i="1"/>
  <c r="AS165" i="1"/>
  <c r="AT165" i="1"/>
  <c r="AU165" i="1"/>
  <c r="AS166" i="1"/>
  <c r="AT166" i="1"/>
  <c r="AU166" i="1"/>
  <c r="AS167" i="1"/>
  <c r="AT167" i="1"/>
  <c r="AU167" i="1"/>
  <c r="AS168" i="1"/>
  <c r="AT168" i="1"/>
  <c r="AU168" i="1"/>
  <c r="AS169" i="1"/>
  <c r="AT169" i="1"/>
  <c r="AU169" i="1"/>
  <c r="AS170" i="1"/>
  <c r="AT170" i="1"/>
  <c r="AU170" i="1"/>
  <c r="AS171" i="1"/>
  <c r="AT171" i="1"/>
  <c r="AU171" i="1"/>
  <c r="AS172" i="1"/>
  <c r="AT172" i="1"/>
  <c r="AU172" i="1"/>
  <c r="AS173" i="1"/>
  <c r="AT173" i="1"/>
  <c r="AU173" i="1"/>
  <c r="AS174" i="1"/>
  <c r="AT174" i="1"/>
  <c r="AU174" i="1"/>
  <c r="AS175" i="1"/>
  <c r="AT175" i="1"/>
  <c r="AU175" i="1"/>
  <c r="AS176" i="1"/>
  <c r="AT176" i="1"/>
  <c r="AU176" i="1"/>
  <c r="AS177" i="1"/>
  <c r="AT177" i="1"/>
  <c r="AU177" i="1"/>
  <c r="AS178" i="1"/>
  <c r="AT178" i="1"/>
  <c r="AU178" i="1"/>
  <c r="AS179" i="1"/>
  <c r="AT179" i="1"/>
  <c r="AU179" i="1"/>
  <c r="AS180" i="1"/>
  <c r="AT180" i="1"/>
  <c r="AU180" i="1"/>
  <c r="AS181" i="1"/>
  <c r="AT181" i="1"/>
  <c r="AU181" i="1"/>
  <c r="AS182" i="1"/>
  <c r="AT182" i="1"/>
  <c r="AU182" i="1"/>
  <c r="AS183" i="1"/>
  <c r="AT183" i="1"/>
  <c r="AU183" i="1"/>
  <c r="AS184" i="1"/>
  <c r="AT184" i="1"/>
  <c r="AU184" i="1"/>
  <c r="AS185" i="1"/>
  <c r="AT185" i="1"/>
  <c r="AU185" i="1"/>
  <c r="AS186" i="1"/>
  <c r="AT186" i="1"/>
  <c r="AU186" i="1"/>
  <c r="AS187" i="1"/>
  <c r="AT187" i="1"/>
  <c r="AU187" i="1"/>
  <c r="AS188" i="1"/>
  <c r="AT188" i="1"/>
  <c r="AU188" i="1"/>
  <c r="AS189" i="1"/>
  <c r="AT189" i="1"/>
  <c r="AU189" i="1"/>
  <c r="AS190" i="1"/>
  <c r="AT190" i="1"/>
  <c r="AU190" i="1"/>
  <c r="AS191" i="1"/>
  <c r="AT191" i="1"/>
  <c r="AU191" i="1"/>
  <c r="AS192" i="1"/>
  <c r="AT192" i="1"/>
  <c r="AU192" i="1"/>
  <c r="AS193" i="1"/>
  <c r="AT193" i="1"/>
  <c r="AU193" i="1"/>
  <c r="AS194" i="1"/>
  <c r="AT194" i="1"/>
  <c r="AU194" i="1"/>
  <c r="AS195" i="1"/>
  <c r="AT195" i="1"/>
  <c r="AU195" i="1"/>
  <c r="AS196" i="1"/>
  <c r="AT196" i="1"/>
  <c r="AU196" i="1"/>
  <c r="AS197" i="1"/>
  <c r="AT197" i="1"/>
  <c r="AU197" i="1"/>
  <c r="AS198" i="1"/>
  <c r="AT198" i="1"/>
  <c r="AU198" i="1"/>
  <c r="AS199" i="1"/>
  <c r="AT199" i="1"/>
  <c r="AU199" i="1"/>
  <c r="AS200" i="1"/>
  <c r="AT200" i="1"/>
  <c r="AU200" i="1"/>
  <c r="AS201" i="1"/>
  <c r="AT201" i="1"/>
  <c r="AU201" i="1"/>
  <c r="AS202" i="1"/>
  <c r="AT202" i="1"/>
  <c r="AU202" i="1"/>
  <c r="AS203" i="1"/>
  <c r="AT203" i="1"/>
  <c r="AU203" i="1"/>
  <c r="AS204" i="1"/>
  <c r="AT204" i="1"/>
  <c r="AU204" i="1"/>
  <c r="AS205" i="1"/>
  <c r="AT205" i="1"/>
  <c r="AU205" i="1"/>
  <c r="AS206" i="1"/>
  <c r="AT206" i="1"/>
  <c r="AU206" i="1"/>
  <c r="AS208" i="1"/>
  <c r="AT208" i="1"/>
  <c r="AU208" i="1"/>
  <c r="E205" i="1" a="1"/>
  <c r="E205" i="1" s="1"/>
  <c r="D201" i="1"/>
  <c r="D202" i="1"/>
  <c r="D203" i="1"/>
  <c r="D204" i="1"/>
  <c r="D205" i="1"/>
  <c r="D206" i="1"/>
  <c r="D208" i="1"/>
  <c r="E201" i="1" a="1"/>
  <c r="E201" i="1" s="1"/>
  <c r="E202" i="1" a="1"/>
  <c r="E202" i="1" s="1"/>
  <c r="E203" i="1" a="1"/>
  <c r="E203" i="1" s="1"/>
  <c r="E204" i="1" a="1"/>
  <c r="E204" i="1" s="1"/>
  <c r="E206" i="1" a="1"/>
  <c r="E206" i="1" s="1"/>
  <c r="E208" i="1" a="1"/>
  <c r="E208" i="1" s="1"/>
  <c r="C2" i="7"/>
  <c r="F22" i="7"/>
  <c r="F23" i="7"/>
  <c r="F24" i="7"/>
  <c r="F21" i="7"/>
  <c r="E12" i="7"/>
  <c r="D9" i="1" l="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E9" i="1" a="1"/>
  <c r="E9" i="1" s="1"/>
  <c r="E10" i="1" a="1"/>
  <c r="E10" i="1" s="1"/>
  <c r="E11" i="1" a="1"/>
  <c r="E11" i="1" s="1"/>
  <c r="E12" i="1" a="1"/>
  <c r="E12" i="1" s="1"/>
  <c r="E13" i="1" a="1"/>
  <c r="E13" i="1" s="1"/>
  <c r="E14" i="1" a="1"/>
  <c r="E14" i="1" s="1"/>
  <c r="E15" i="1" a="1"/>
  <c r="E15" i="1" s="1"/>
  <c r="E16" i="1" a="1"/>
  <c r="E16" i="1" s="1"/>
  <c r="E17" i="1" a="1"/>
  <c r="E17" i="1" s="1"/>
  <c r="E18" i="1" a="1"/>
  <c r="E18" i="1" s="1"/>
  <c r="E19" i="1" a="1"/>
  <c r="E19" i="1" s="1"/>
  <c r="F9" i="9" l="1"/>
  <c r="H9" i="9"/>
  <c r="G13" i="9"/>
  <c r="H13" i="9"/>
  <c r="I13" i="9"/>
  <c r="F12" i="9"/>
  <c r="G12" i="9"/>
  <c r="I12" i="9"/>
  <c r="H12" i="9"/>
  <c r="F13" i="9"/>
  <c r="I9" i="9"/>
  <c r="G9" i="9"/>
  <c r="D4" i="8"/>
  <c r="D5" i="8"/>
  <c r="D6" i="8"/>
  <c r="D7" i="8"/>
  <c r="C5" i="8"/>
  <c r="C6" i="8"/>
  <c r="C7" i="8"/>
  <c r="C4" i="8"/>
  <c r="J9" i="9" l="1"/>
  <c r="H6" i="9"/>
  <c r="H5" i="9"/>
  <c r="I5" i="9"/>
  <c r="G5" i="9"/>
  <c r="F6" i="9"/>
  <c r="J13" i="9"/>
  <c r="F5" i="9"/>
  <c r="I6" i="9"/>
  <c r="J12" i="9"/>
  <c r="G6" i="9"/>
  <c r="E200" i="1" l="1" a="1"/>
  <c r="E200" i="1" s="1"/>
  <c r="E199" i="1" a="1"/>
  <c r="E199" i="1" s="1"/>
  <c r="E198" i="1" a="1"/>
  <c r="E198" i="1" s="1"/>
  <c r="E197" i="1" a="1"/>
  <c r="E197" i="1" s="1"/>
  <c r="E196" i="1" a="1"/>
  <c r="E196" i="1" s="1"/>
  <c r="E195" i="1" a="1"/>
  <c r="E195" i="1" s="1"/>
  <c r="E194" i="1" a="1"/>
  <c r="E194" i="1" s="1"/>
  <c r="E193" i="1" a="1"/>
  <c r="E193" i="1" s="1"/>
  <c r="E192" i="1" a="1"/>
  <c r="E192" i="1" s="1"/>
  <c r="E191" i="1" a="1"/>
  <c r="E191" i="1" s="1"/>
  <c r="E190" i="1" a="1"/>
  <c r="E190" i="1" s="1"/>
  <c r="E189" i="1" a="1"/>
  <c r="E189" i="1" s="1"/>
  <c r="E188" i="1" a="1"/>
  <c r="E188" i="1" s="1"/>
  <c r="E187" i="1" a="1"/>
  <c r="E187" i="1" s="1"/>
  <c r="E186" i="1" a="1"/>
  <c r="E186" i="1" s="1"/>
  <c r="E185" i="1" a="1"/>
  <c r="E185" i="1" s="1"/>
  <c r="E184" i="1" a="1"/>
  <c r="E184" i="1" s="1"/>
  <c r="E183" i="1" a="1"/>
  <c r="E183" i="1" s="1"/>
  <c r="E182" i="1" a="1"/>
  <c r="E182" i="1" s="1"/>
  <c r="E181" i="1" a="1"/>
  <c r="E181" i="1" s="1"/>
  <c r="E180" i="1" a="1"/>
  <c r="E180" i="1" s="1"/>
  <c r="E179" i="1" a="1"/>
  <c r="E179" i="1" s="1"/>
  <c r="E178" i="1" a="1"/>
  <c r="E178" i="1" s="1"/>
  <c r="E177" i="1" a="1"/>
  <c r="E177" i="1" s="1"/>
  <c r="E176" i="1" a="1"/>
  <c r="E176" i="1" s="1"/>
  <c r="E175" i="1" a="1"/>
  <c r="E175" i="1" s="1"/>
  <c r="E174" i="1" a="1"/>
  <c r="E174" i="1" s="1"/>
  <c r="E173" i="1" a="1"/>
  <c r="E173" i="1" s="1"/>
  <c r="E172" i="1" a="1"/>
  <c r="E172" i="1" s="1"/>
  <c r="E171" i="1" a="1"/>
  <c r="E171" i="1" s="1"/>
  <c r="E170" i="1" a="1"/>
  <c r="E170" i="1" s="1"/>
  <c r="E169" i="1" a="1"/>
  <c r="E169" i="1" s="1"/>
  <c r="E168" i="1" a="1"/>
  <c r="E168" i="1" s="1"/>
  <c r="E167" i="1" a="1"/>
  <c r="E167" i="1" s="1"/>
  <c r="E166" i="1" a="1"/>
  <c r="E166" i="1" s="1"/>
  <c r="E165" i="1" a="1"/>
  <c r="E165" i="1" s="1"/>
  <c r="E164" i="1" a="1"/>
  <c r="E164" i="1" s="1"/>
  <c r="E163" i="1" a="1"/>
  <c r="E163" i="1" s="1"/>
  <c r="E162" i="1" a="1"/>
  <c r="E162" i="1" s="1"/>
  <c r="E161" i="1" a="1"/>
  <c r="E161" i="1" s="1"/>
  <c r="E160" i="1" a="1"/>
  <c r="E160" i="1" s="1"/>
  <c r="E159" i="1" a="1"/>
  <c r="E159" i="1" s="1"/>
  <c r="E158" i="1" a="1"/>
  <c r="E158" i="1" s="1"/>
  <c r="E157" i="1" a="1"/>
  <c r="E157" i="1" s="1"/>
  <c r="E156" i="1" a="1"/>
  <c r="E156" i="1" s="1"/>
  <c r="E155" i="1" a="1"/>
  <c r="E155" i="1" s="1"/>
  <c r="E154" i="1" a="1"/>
  <c r="E154" i="1" s="1"/>
  <c r="E153" i="1" a="1"/>
  <c r="E153" i="1" s="1"/>
  <c r="E152" i="1" a="1"/>
  <c r="E152" i="1" s="1"/>
  <c r="E151" i="1" a="1"/>
  <c r="E151" i="1" s="1"/>
  <c r="E150" i="1" a="1"/>
  <c r="E150" i="1" s="1"/>
  <c r="E149" i="1" a="1"/>
  <c r="E149" i="1" s="1"/>
  <c r="E148" i="1" a="1"/>
  <c r="E148" i="1" s="1"/>
  <c r="E147" i="1" a="1"/>
  <c r="E147" i="1" s="1"/>
  <c r="E146" i="1" a="1"/>
  <c r="E146" i="1" s="1"/>
  <c r="E145" i="1" a="1"/>
  <c r="E145" i="1" s="1"/>
  <c r="E144" i="1" a="1"/>
  <c r="E144" i="1" s="1"/>
  <c r="E143" i="1" a="1"/>
  <c r="E143" i="1" s="1"/>
  <c r="E142" i="1" a="1"/>
  <c r="E142" i="1" s="1"/>
  <c r="E141" i="1" a="1"/>
  <c r="E141" i="1" s="1"/>
  <c r="E140" i="1" a="1"/>
  <c r="E140" i="1" s="1"/>
  <c r="E139" i="1" a="1"/>
  <c r="E139" i="1" s="1"/>
  <c r="E138" i="1" a="1"/>
  <c r="E138" i="1" s="1"/>
  <c r="E137" i="1" a="1"/>
  <c r="E137" i="1" s="1"/>
  <c r="E136" i="1" a="1"/>
  <c r="E136" i="1" s="1"/>
  <c r="E135" i="1" a="1"/>
  <c r="E135" i="1" s="1"/>
  <c r="E134" i="1" a="1"/>
  <c r="E134" i="1" s="1"/>
  <c r="E133" i="1" a="1"/>
  <c r="E133" i="1" s="1"/>
  <c r="E132" i="1" a="1"/>
  <c r="E132" i="1" s="1"/>
  <c r="E131" i="1" a="1"/>
  <c r="E131" i="1" s="1"/>
  <c r="E130" i="1" a="1"/>
  <c r="E130" i="1" s="1"/>
  <c r="E129" i="1" a="1"/>
  <c r="E129" i="1" s="1"/>
  <c r="E128" i="1" a="1"/>
  <c r="E128" i="1" s="1"/>
  <c r="E127" i="1" a="1"/>
  <c r="E127" i="1" s="1"/>
  <c r="E126" i="1" a="1"/>
  <c r="E126" i="1" s="1"/>
  <c r="E125" i="1" a="1"/>
  <c r="E125" i="1" s="1"/>
  <c r="E124" i="1" a="1"/>
  <c r="E124" i="1" s="1"/>
  <c r="E123" i="1" a="1"/>
  <c r="E123" i="1" s="1"/>
  <c r="E122" i="1" a="1"/>
  <c r="E122" i="1" s="1"/>
  <c r="E121" i="1" a="1"/>
  <c r="E121" i="1" s="1"/>
  <c r="E120" i="1" a="1"/>
  <c r="E120" i="1" s="1"/>
  <c r="E119" i="1" a="1"/>
  <c r="E119" i="1" s="1"/>
  <c r="E118" i="1" a="1"/>
  <c r="E118" i="1" s="1"/>
  <c r="E117" i="1" a="1"/>
  <c r="E117" i="1" s="1"/>
  <c r="E116" i="1" a="1"/>
  <c r="E116" i="1" s="1"/>
  <c r="E115" i="1" a="1"/>
  <c r="E115" i="1" s="1"/>
  <c r="E114" i="1" a="1"/>
  <c r="E114" i="1" s="1"/>
  <c r="E113" i="1" a="1"/>
  <c r="E113" i="1" s="1"/>
  <c r="E112" i="1" a="1"/>
  <c r="E112" i="1" s="1"/>
  <c r="E111" i="1" a="1"/>
  <c r="E111" i="1" s="1"/>
  <c r="E110" i="1" a="1"/>
  <c r="E110" i="1" s="1"/>
  <c r="E109" i="1" a="1"/>
  <c r="E109" i="1" s="1"/>
  <c r="E108" i="1" a="1"/>
  <c r="E108" i="1" s="1"/>
  <c r="F11" i="9"/>
  <c r="F7" i="9" s="1"/>
  <c r="H11" i="9"/>
  <c r="H7" i="9" s="1"/>
  <c r="E20" i="1" a="1"/>
  <c r="E20" i="1" s="1"/>
  <c r="E21" i="1" a="1"/>
  <c r="E21" i="1" s="1"/>
  <c r="E22" i="1" a="1"/>
  <c r="E22" i="1" s="1"/>
  <c r="E23" i="1" a="1"/>
  <c r="E23" i="1" s="1"/>
  <c r="E24" i="1" a="1"/>
  <c r="E24" i="1" s="1"/>
  <c r="E25" i="1" a="1"/>
  <c r="E25" i="1" s="1"/>
  <c r="E26" i="1" a="1"/>
  <c r="E26" i="1" s="1"/>
  <c r="E27" i="1" a="1"/>
  <c r="E27" i="1" s="1"/>
  <c r="E28" i="1" a="1"/>
  <c r="E28" i="1" s="1"/>
  <c r="E29" i="1" a="1"/>
  <c r="E29" i="1" s="1"/>
  <c r="E30" i="1" a="1"/>
  <c r="E30" i="1" s="1"/>
  <c r="E31" i="1" a="1"/>
  <c r="E31" i="1" s="1"/>
  <c r="E32" i="1" a="1"/>
  <c r="E32" i="1" s="1"/>
  <c r="E33" i="1" a="1"/>
  <c r="E33" i="1" s="1"/>
  <c r="E34" i="1" a="1"/>
  <c r="E34" i="1" s="1"/>
  <c r="E35" i="1" a="1"/>
  <c r="E35" i="1" s="1"/>
  <c r="E36" i="1" a="1"/>
  <c r="E36" i="1" s="1"/>
  <c r="E37" i="1" a="1"/>
  <c r="E37" i="1" s="1"/>
  <c r="E38" i="1" a="1"/>
  <c r="E38" i="1" s="1"/>
  <c r="E39" i="1" a="1"/>
  <c r="E39" i="1" s="1"/>
  <c r="E40" i="1" a="1"/>
  <c r="E40" i="1" s="1"/>
  <c r="E41" i="1" a="1"/>
  <c r="E41" i="1" s="1"/>
  <c r="E42" i="1" a="1"/>
  <c r="E42" i="1" s="1"/>
  <c r="E43" i="1" a="1"/>
  <c r="E43" i="1" s="1"/>
  <c r="E44" i="1" a="1"/>
  <c r="E44" i="1" s="1"/>
  <c r="E45" i="1" a="1"/>
  <c r="E45" i="1" s="1"/>
  <c r="E46" i="1" a="1"/>
  <c r="E46" i="1" s="1"/>
  <c r="E47" i="1" a="1"/>
  <c r="E47" i="1" s="1"/>
  <c r="E48" i="1" a="1"/>
  <c r="E48" i="1" s="1"/>
  <c r="E49" i="1" a="1"/>
  <c r="E49" i="1" s="1"/>
  <c r="E50" i="1" a="1"/>
  <c r="E50" i="1" s="1"/>
  <c r="E51" i="1" a="1"/>
  <c r="E51" i="1" s="1"/>
  <c r="E52" i="1" a="1"/>
  <c r="E52" i="1" s="1"/>
  <c r="E53" i="1" a="1"/>
  <c r="E53" i="1" s="1"/>
  <c r="E54" i="1" a="1"/>
  <c r="E54" i="1" s="1"/>
  <c r="E55" i="1" a="1"/>
  <c r="E55" i="1" s="1"/>
  <c r="E56" i="1" a="1"/>
  <c r="E56" i="1" s="1"/>
  <c r="E57" i="1" a="1"/>
  <c r="E57" i="1" s="1"/>
  <c r="E58" i="1" a="1"/>
  <c r="E58" i="1" s="1"/>
  <c r="E59" i="1" a="1"/>
  <c r="E59" i="1" s="1"/>
  <c r="E60" i="1" a="1"/>
  <c r="E60" i="1" s="1"/>
  <c r="E61" i="1" a="1"/>
  <c r="E61" i="1" s="1"/>
  <c r="E62" i="1" a="1"/>
  <c r="E62" i="1" s="1"/>
  <c r="E63" i="1" a="1"/>
  <c r="E63" i="1" s="1"/>
  <c r="E64" i="1" a="1"/>
  <c r="E64" i="1" s="1"/>
  <c r="E65" i="1" a="1"/>
  <c r="E65" i="1" s="1"/>
  <c r="E66" i="1" a="1"/>
  <c r="E66" i="1" s="1"/>
  <c r="E67" i="1" a="1"/>
  <c r="E67" i="1" s="1"/>
  <c r="E68" i="1" a="1"/>
  <c r="E68" i="1" s="1"/>
  <c r="E69" i="1" a="1"/>
  <c r="E69" i="1" s="1"/>
  <c r="E70" i="1" a="1"/>
  <c r="E70" i="1" s="1"/>
  <c r="E71" i="1" a="1"/>
  <c r="E71" i="1" s="1"/>
  <c r="E72" i="1" a="1"/>
  <c r="E72" i="1" s="1"/>
  <c r="E73" i="1" a="1"/>
  <c r="E73" i="1" s="1"/>
  <c r="E74" i="1" a="1"/>
  <c r="E74" i="1" s="1"/>
  <c r="E75" i="1" a="1"/>
  <c r="E75" i="1" s="1"/>
  <c r="E76" i="1" a="1"/>
  <c r="E76" i="1" s="1"/>
  <c r="E77" i="1" a="1"/>
  <c r="E77" i="1" s="1"/>
  <c r="E78" i="1" a="1"/>
  <c r="E78" i="1" s="1"/>
  <c r="E79" i="1" a="1"/>
  <c r="E79" i="1" s="1"/>
  <c r="E80" i="1" a="1"/>
  <c r="E80" i="1" s="1"/>
  <c r="E81" i="1" a="1"/>
  <c r="E81" i="1" s="1"/>
  <c r="E82" i="1" a="1"/>
  <c r="E82" i="1" s="1"/>
  <c r="E83" i="1" a="1"/>
  <c r="E83" i="1" s="1"/>
  <c r="E84" i="1" a="1"/>
  <c r="E84" i="1" s="1"/>
  <c r="E85" i="1" a="1"/>
  <c r="E85" i="1" s="1"/>
  <c r="E86" i="1" a="1"/>
  <c r="E86" i="1" s="1"/>
  <c r="E87" i="1" a="1"/>
  <c r="E87" i="1" s="1"/>
  <c r="E88" i="1" a="1"/>
  <c r="E88" i="1" s="1"/>
  <c r="E89" i="1" a="1"/>
  <c r="E89" i="1" s="1"/>
  <c r="E90" i="1" a="1"/>
  <c r="E90" i="1" s="1"/>
  <c r="E91" i="1" a="1"/>
  <c r="E91" i="1" s="1"/>
  <c r="E92" i="1" a="1"/>
  <c r="E92" i="1" s="1"/>
  <c r="E93" i="1" a="1"/>
  <c r="E93" i="1" s="1"/>
  <c r="E94" i="1" a="1"/>
  <c r="E94" i="1" s="1"/>
  <c r="E95" i="1" a="1"/>
  <c r="E95" i="1" s="1"/>
  <c r="E96" i="1" a="1"/>
  <c r="E96" i="1" s="1"/>
  <c r="E97" i="1" a="1"/>
  <c r="E97" i="1" s="1"/>
  <c r="E98" i="1" a="1"/>
  <c r="E98" i="1" s="1"/>
  <c r="E99" i="1" a="1"/>
  <c r="E99" i="1" s="1"/>
  <c r="E100" i="1" a="1"/>
  <c r="E100" i="1" s="1"/>
  <c r="E101" i="1" a="1"/>
  <c r="E101" i="1" s="1"/>
  <c r="E102" i="1" a="1"/>
  <c r="E102" i="1" s="1"/>
  <c r="E103" i="1" a="1"/>
  <c r="E103" i="1" s="1"/>
  <c r="E104" i="1" a="1"/>
  <c r="E104" i="1" s="1"/>
  <c r="E105" i="1" a="1"/>
  <c r="E105" i="1" s="1"/>
  <c r="E106" i="1" a="1"/>
  <c r="E106" i="1" s="1"/>
  <c r="E107" i="1" a="1"/>
  <c r="E107" i="1" s="1"/>
  <c r="G11" i="9" l="1"/>
  <c r="G7" i="9" s="1"/>
  <c r="I11" i="9"/>
  <c r="I7" i="9" s="1"/>
  <c r="J11" i="9" l="1"/>
  <c r="J7" i="9" s="1"/>
  <c r="J5" i="9"/>
  <c r="J6"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<sst xmlns="http://schemas.openxmlformats.org/spreadsheetml/2006/main" count="445" uniqueCount="333">
  <si>
    <t>Performance Summary - This autocalculates from the other tabs of the spreadsheet</t>
  </si>
  <si>
    <t>Measure</t>
  </si>
  <si>
    <t>Measure Type</t>
  </si>
  <si>
    <t>Direction</t>
  </si>
  <si>
    <t>Target</t>
  </si>
  <si>
    <t>Q1</t>
  </si>
  <si>
    <t>Q2</t>
  </si>
  <si>
    <t>Q3</t>
  </si>
  <si>
    <t>Q4</t>
  </si>
  <si>
    <t>YTD Actual</t>
  </si>
  <si>
    <t>Permanent Housing Rate</t>
  </si>
  <si>
    <t>Grant Performance Measure</t>
  </si>
  <si>
    <t>Greater than</t>
  </si>
  <si>
    <t>Unemployment Rate</t>
  </si>
  <si>
    <t>Informational</t>
  </si>
  <si>
    <t>Less than</t>
  </si>
  <si>
    <t>Ave Length of Stay (Days)</t>
  </si>
  <si>
    <t>N/A</t>
  </si>
  <si>
    <t>Unique People Served (Unduplicated)</t>
  </si>
  <si>
    <t>Total Departures</t>
  </si>
  <si>
    <t>Total Bed Days Provided</t>
  </si>
  <si>
    <t>Number unemployed at departure</t>
  </si>
  <si>
    <t>Number permanent housing at departure</t>
  </si>
  <si>
    <t>SFY27 Reporting Instructions</t>
  </si>
  <si>
    <r>
      <t xml:space="preserve">1) Complete the </t>
    </r>
    <r>
      <rPr>
        <b/>
        <sz val="14"/>
        <color theme="5"/>
        <rFont val="Calibri"/>
        <family val="2"/>
        <scheme val="minor"/>
      </rPr>
      <t>Number Served tab</t>
    </r>
    <r>
      <rPr>
        <sz val="14"/>
        <color theme="1"/>
        <rFont val="Calibri"/>
        <family val="2"/>
        <scheme val="minor"/>
      </rPr>
      <t xml:space="preserve"> for the appropriate quarter. </t>
    </r>
  </si>
  <si>
    <r>
      <t xml:space="preserve">2) Navigate to the </t>
    </r>
    <r>
      <rPr>
        <b/>
        <sz val="14"/>
        <color theme="9" tint="-0.249977111117893"/>
        <rFont val="Calibri"/>
        <family val="2"/>
        <scheme val="minor"/>
      </rPr>
      <t>Reporting tab</t>
    </r>
    <r>
      <rPr>
        <b/>
        <sz val="14"/>
        <color theme="9"/>
        <rFont val="Calibri"/>
        <family val="2"/>
        <scheme val="minor"/>
      </rPr>
      <t xml:space="preserve"> </t>
    </r>
    <r>
      <rPr>
        <sz val="14"/>
        <rFont val="Calibri"/>
        <family val="2"/>
        <scheme val="minor"/>
      </rPr>
      <t xml:space="preserve">and provide </t>
    </r>
    <r>
      <rPr>
        <sz val="14"/>
        <color theme="1"/>
        <rFont val="Calibri"/>
        <family val="2"/>
        <scheme val="minor"/>
      </rPr>
      <t>a full record of everyone that DEPARTS the facility during the grant year.</t>
    </r>
  </si>
  <si>
    <r>
      <t xml:space="preserve">3) Navigate to the </t>
    </r>
    <r>
      <rPr>
        <b/>
        <sz val="14"/>
        <color theme="4"/>
        <rFont val="Calibri"/>
        <family val="2"/>
        <scheme val="minor"/>
      </rPr>
      <t>Narrative tab</t>
    </r>
    <r>
      <rPr>
        <sz val="14"/>
        <color theme="1"/>
        <rFont val="Calibri"/>
        <family val="2"/>
        <scheme val="minor"/>
      </rPr>
      <t xml:space="preserve"> and provide successes and challenges narrative for each quarter. </t>
    </r>
  </si>
  <si>
    <t>4) Upload this spreadsheet as your Quarterly Grant Report via Alchemer.</t>
  </si>
  <si>
    <t xml:space="preserve">5) Maintain the same worksheet for the full grant year, adding additional rows as needed. </t>
  </si>
  <si>
    <r>
      <rPr>
        <sz val="14"/>
        <color rgb="FF000000"/>
        <rFont val="Calibri"/>
        <family val="2"/>
        <scheme val="minor"/>
      </rPr>
      <t xml:space="preserve">6) Review quarterly and year to date measures in the </t>
    </r>
    <r>
      <rPr>
        <b/>
        <sz val="14"/>
        <color rgb="FFFFC000"/>
        <rFont val="Calibri"/>
        <family val="2"/>
        <scheme val="minor"/>
      </rPr>
      <t>Performance</t>
    </r>
    <r>
      <rPr>
        <sz val="14"/>
        <color rgb="FF000000"/>
        <rFont val="Calibri"/>
        <family val="2"/>
        <scheme val="minor"/>
      </rPr>
      <t xml:space="preserve"> tab. </t>
    </r>
  </si>
  <si>
    <t>7) For additional information, see data input instructions for each field as outlined in the table below:</t>
  </si>
  <si>
    <t>Tab</t>
  </si>
  <si>
    <t>Data field</t>
  </si>
  <si>
    <t>Input Instruction</t>
  </si>
  <si>
    <t>Number Served</t>
  </si>
  <si>
    <t>Total adults who received recovery residence service during the quarter (Q1-Q4)</t>
  </si>
  <si>
    <r>
      <t xml:space="preserve">Report the number of unique people served </t>
    </r>
    <r>
      <rPr>
        <u/>
        <sz val="11"/>
        <color theme="1"/>
        <rFont val="Calibri"/>
        <family val="2"/>
        <scheme val="minor"/>
      </rPr>
      <t>for each quarter</t>
    </r>
    <r>
      <rPr>
        <sz val="11"/>
        <color theme="1"/>
        <rFont val="Calibri"/>
        <family val="2"/>
        <scheme val="minor"/>
      </rPr>
      <t>. This is not cumulative, so the same person may be counted in more than one quarter if they received services in or across multiple quarters.</t>
    </r>
  </si>
  <si>
    <t>Total unduplicated adults served (cumulative)</t>
  </si>
  <si>
    <r>
      <t xml:space="preserve">Report the number of unduplicated people served since </t>
    </r>
    <r>
      <rPr>
        <u/>
        <sz val="11"/>
        <color theme="1"/>
        <rFont val="Calibri"/>
        <family val="2"/>
        <scheme val="minor"/>
      </rPr>
      <t>the start of the fiscal year</t>
    </r>
    <r>
      <rPr>
        <sz val="11"/>
        <color theme="1"/>
        <rFont val="Calibri"/>
        <family val="2"/>
        <scheme val="minor"/>
      </rPr>
      <t xml:space="preserve"> (July 1). Count each person only once, even if they received services in multiple quarters. Enter the total served from the start of the fiscal year through the end date listed. Leave blank until the quarter listed in the instructions column.</t>
    </r>
  </si>
  <si>
    <t>Reporting</t>
  </si>
  <si>
    <t>Recovery Residence Name/Location</t>
  </si>
  <si>
    <t>Select the location from which the person departed.</t>
  </si>
  <si>
    <t>RR Unique Identifier (Optional)</t>
  </si>
  <si>
    <t>If the recovery residence assigns a unique identifier to each resident, enter the residence-assigned unique identifier.</t>
  </si>
  <si>
    <t>Application Date</t>
  </si>
  <si>
    <t>Add the date the person APPLIED to the program associated with this departure.</t>
  </si>
  <si>
    <t>Intake Date</t>
  </si>
  <si>
    <t>Add the date the person ENTERED the program associated with this departure. Must be on or after the application date.</t>
  </si>
  <si>
    <r>
      <t xml:space="preserve">What </t>
    </r>
    <r>
      <rPr>
        <b/>
        <u/>
        <sz val="11"/>
        <rFont val="Calibri"/>
        <family val="2"/>
        <scheme val="minor"/>
      </rPr>
      <t>town</t>
    </r>
    <r>
      <rPr>
        <b/>
        <sz val="11"/>
        <rFont val="Calibri"/>
        <family val="2"/>
        <scheme val="minor"/>
      </rPr>
      <t xml:space="preserve"> was the person living or staying in prior to entering the RR?</t>
    </r>
  </si>
  <si>
    <t xml:space="preserve">Enter the name of the town the person was living or staying in prior to entering the recovery residence. </t>
  </si>
  <si>
    <t>Has this person received Recovery Residence Services here or elsewhere in the past?</t>
  </si>
  <si>
    <t>Please select if the resident has previously received recovery residence services (from your location or elsewhere) from the dropdown.</t>
  </si>
  <si>
    <t>Prior to recovery, primary substance of choice at intake?</t>
  </si>
  <si>
    <t>Enter the person's preferred substance prior to entering recovery</t>
  </si>
  <si>
    <t>Prior to recovery, secondary substance of choice at intake?</t>
  </si>
  <si>
    <t xml:space="preserve">Record the substance the person would have chosen if the preferred substance wasn't available.  </t>
  </si>
  <si>
    <t>At intake, does this person report co-occurring SUD and mental health issues?</t>
  </si>
  <si>
    <t>Record if the person has current self-reported mental health issues at intake - people accessing recovery residences services are there because of substance use issues. This includes any type of current MH issue, either treated or untreated.</t>
  </si>
  <si>
    <t>At intake, does this person report co-occurring SUD and physical health issues?</t>
  </si>
  <si>
    <t>Record if the person has current self-reported physical health issues at intake.  This includes everything from illness and infection to chronic conditions such as diabetes to physical disabilities or injuries.</t>
  </si>
  <si>
    <t>Employment status at intake</t>
  </si>
  <si>
    <r>
      <rPr>
        <sz val="11"/>
        <color rgb="FF000000"/>
        <rFont val="Calibri"/>
        <scheme val="minor"/>
      </rPr>
      <t xml:space="preserve">Please enter the person's employment status at the time they entered the program associated with this departure.
</t>
    </r>
    <r>
      <rPr>
        <b/>
        <u/>
        <sz val="11"/>
        <color rgb="FF000000"/>
        <rFont val="Calibri"/>
        <scheme val="minor"/>
      </rPr>
      <t xml:space="preserve">Key definitions
</t>
    </r>
    <r>
      <rPr>
        <b/>
        <sz val="11"/>
        <color rgb="FF000000"/>
        <rFont val="Calibri"/>
        <scheme val="minor"/>
      </rPr>
      <t>Full time:</t>
    </r>
    <r>
      <rPr>
        <sz val="11"/>
        <color rgb="FF000000"/>
        <rFont val="Calibri"/>
        <scheme val="minor"/>
      </rPr>
      <t xml:space="preserve"> Working 35 hours or more each week.
</t>
    </r>
    <r>
      <rPr>
        <b/>
        <sz val="11"/>
        <color rgb="FF000000"/>
        <rFont val="Calibri"/>
        <scheme val="minor"/>
      </rPr>
      <t xml:space="preserve">Part time: </t>
    </r>
    <r>
      <rPr>
        <sz val="11"/>
        <color rgb="FF000000"/>
        <rFont val="Calibri"/>
        <scheme val="minor"/>
      </rPr>
      <t xml:space="preserve">Working fewer than 35 hours per week. 
</t>
    </r>
    <r>
      <rPr>
        <b/>
        <sz val="11"/>
        <color rgb="FF000000"/>
        <rFont val="Calibri"/>
        <scheme val="minor"/>
      </rPr>
      <t xml:space="preserve">Unemployed: </t>
    </r>
    <r>
      <rPr>
        <sz val="11"/>
        <color rgb="FF000000"/>
        <rFont val="Calibri"/>
        <scheme val="minor"/>
      </rPr>
      <t xml:space="preserve">Looking for work during the past 30 days or on a layoff from a job. </t>
    </r>
  </si>
  <si>
    <t>Who referred the person to the Recovery Residence?</t>
  </si>
  <si>
    <r>
      <rPr>
        <sz val="11"/>
        <color rgb="FF000000"/>
        <rFont val="Calibri"/>
        <scheme val="minor"/>
      </rPr>
      <t xml:space="preserve">Select a referral source from the dropdown list -- when there are multiple referrals, please select the primary one other than "Self-referral".
</t>
    </r>
    <r>
      <rPr>
        <b/>
        <u/>
        <sz val="11"/>
        <color rgb="FF000000"/>
        <rFont val="Calibri"/>
        <scheme val="minor"/>
      </rPr>
      <t xml:space="preserve">Key definitions
</t>
    </r>
    <r>
      <rPr>
        <b/>
        <sz val="11"/>
        <color rgb="FF000000"/>
        <rFont val="Calibri"/>
        <scheme val="minor"/>
      </rPr>
      <t xml:space="preserve">Community Partner (please specify in comments): </t>
    </r>
    <r>
      <rPr>
        <sz val="11"/>
        <color rgb="FF000000"/>
        <rFont val="Calibri"/>
        <scheme val="minor"/>
      </rPr>
      <t xml:space="preserve">Referral from a community organization or any federal, state or local agency within the broader community (e.g., shelters, faith-based organizations, etc.). 
</t>
    </r>
    <r>
      <rPr>
        <b/>
        <sz val="11"/>
        <color rgb="FF000000"/>
        <rFont val="Calibri"/>
        <scheme val="minor"/>
      </rPr>
      <t>Recovery Service or Coach:</t>
    </r>
    <r>
      <rPr>
        <sz val="11"/>
        <color rgb="FF000000"/>
        <rFont val="Calibri"/>
        <scheme val="minor"/>
      </rPr>
      <t xml:space="preserve"> Referral from a Recovery Center, Peer Recovery Support (e.g., Recovery Coach) or Support Group. </t>
    </r>
  </si>
  <si>
    <t>Was the resident receiving medications to treat opioid use disorder at intake?</t>
  </si>
  <si>
    <t>Please record if the person is receiving MOUD with methadone, buprenorphine, naltrexone or other medications to treat opioid use disorder at the time they entered the program.</t>
  </si>
  <si>
    <t>Resident's age at intake</t>
  </si>
  <si>
    <t>Please add the age of the resident in whole numbers.</t>
  </si>
  <si>
    <t>Resident's self-reported gender</t>
  </si>
  <si>
    <t>Please select the person's gender from the dropdown (as defined by the resident).  Please use the "Other Gender" category for any self-reported gender identity other than male or female.</t>
  </si>
  <si>
    <t>Criminal justice involvement at intake?</t>
  </si>
  <si>
    <r>
      <t xml:space="preserve">Please select the person's criminal justice involvement status at the time person entered the program, associated with this departure.
</t>
    </r>
    <r>
      <rPr>
        <b/>
        <u/>
        <sz val="11"/>
        <color rgb="FF000000"/>
        <rFont val="Calibri"/>
        <family val="2"/>
        <scheme val="minor"/>
      </rPr>
      <t>Key definitions</t>
    </r>
    <r>
      <rPr>
        <sz val="11"/>
        <color rgb="FF000000"/>
        <rFont val="Calibri"/>
        <family val="2"/>
        <scheme val="minor"/>
      </rPr>
      <t xml:space="preserve">
</t>
    </r>
    <r>
      <rPr>
        <b/>
        <sz val="11"/>
        <color rgb="FF000000"/>
        <rFont val="Calibri"/>
        <family val="2"/>
        <scheme val="minor"/>
      </rPr>
      <t xml:space="preserve">Pre-trial: </t>
    </r>
    <r>
      <rPr>
        <sz val="11"/>
        <color rgb="FF000000"/>
        <rFont val="Calibri"/>
        <family val="2"/>
        <scheme val="minor"/>
      </rPr>
      <t xml:space="preserve">Resident is currently awaiting trial. 
</t>
    </r>
    <r>
      <rPr>
        <b/>
        <sz val="11"/>
        <color rgb="FF000000"/>
        <rFont val="Calibri"/>
        <family val="2"/>
        <scheme val="minor"/>
      </rPr>
      <t xml:space="preserve">Treatment Court: </t>
    </r>
    <r>
      <rPr>
        <sz val="11"/>
        <color rgb="FF000000"/>
        <rFont val="Calibri"/>
        <family val="2"/>
        <scheme val="minor"/>
      </rPr>
      <t xml:space="preserve">Resident is involved in a court-ordered treatment program. 
</t>
    </r>
    <r>
      <rPr>
        <b/>
        <sz val="11"/>
        <color rgb="FF000000"/>
        <rFont val="Calibri"/>
        <family val="2"/>
        <scheme val="minor"/>
      </rPr>
      <t xml:space="preserve">Probation: </t>
    </r>
    <r>
      <rPr>
        <sz val="11"/>
        <color rgb="FF000000"/>
        <rFont val="Calibri"/>
        <family val="2"/>
        <scheme val="minor"/>
      </rPr>
      <t xml:space="preserve">Resident is involved in court-ordered probation/supervision. 
</t>
    </r>
    <r>
      <rPr>
        <b/>
        <sz val="11"/>
        <color rgb="FF000000"/>
        <rFont val="Calibri"/>
        <family val="2"/>
        <scheme val="minor"/>
      </rPr>
      <t>Parole:</t>
    </r>
    <r>
      <rPr>
        <sz val="11"/>
        <color rgb="FF000000"/>
        <rFont val="Calibri"/>
        <family val="2"/>
        <scheme val="minor"/>
      </rPr>
      <t xml:space="preserve"> Resident is involved in a mandated period of conditional, supervised release.  
</t>
    </r>
    <r>
      <rPr>
        <b/>
        <sz val="11"/>
        <color rgb="FF000000"/>
        <rFont val="Calibri"/>
        <family val="2"/>
        <scheme val="minor"/>
      </rPr>
      <t xml:space="preserve">Furlough: </t>
    </r>
    <r>
      <rPr>
        <sz val="11"/>
        <color rgb="FF000000"/>
        <rFont val="Calibri"/>
        <family val="2"/>
        <scheme val="minor"/>
      </rPr>
      <t xml:space="preserve">Resident is involved in a temporary period of release from a correctional facility. 
</t>
    </r>
    <r>
      <rPr>
        <b/>
        <sz val="11"/>
        <color rgb="FF000000"/>
        <rFont val="Calibri"/>
        <family val="2"/>
        <scheme val="minor"/>
      </rPr>
      <t xml:space="preserve">Diversion: </t>
    </r>
    <r>
      <rPr>
        <sz val="11"/>
        <color rgb="FF000000"/>
        <rFont val="Calibri"/>
        <family val="2"/>
        <scheme val="minor"/>
      </rPr>
      <t xml:space="preserve">Resident is involved in a diversion (pre-trial/post-arrest) program requiring stay at the recovery residence.  </t>
    </r>
  </si>
  <si>
    <t>Pregnant at intake?</t>
  </si>
  <si>
    <t>Please select the person's pregnancy status at the time the person entered the program, associated with this departure.</t>
  </si>
  <si>
    <t>Is this person parenting minor (age &lt;18) children?</t>
  </si>
  <si>
    <t>Please use the dropdown to record if the resident is parenting children under the age of 18 (as defined by the resident).</t>
  </si>
  <si>
    <t>Number of minor children housed with parent at the Recovery Residence</t>
  </si>
  <si>
    <t>Please enter the number of children under age 18 that were housed with the parent.</t>
  </si>
  <si>
    <t>Rec Cap score at intake</t>
  </si>
  <si>
    <t xml:space="preserve">Please enter the overall score (0-100) of the Rec Cap assessment if completed at intake. Enter "N/A" if not applicable. </t>
  </si>
  <si>
    <t>Rec Cap date (intake)</t>
  </si>
  <si>
    <t>Please enter the date of the intake Rec Cap assessment, if applicable.</t>
  </si>
  <si>
    <t>How many times was the person temporarily exited from the program during their stay?</t>
  </si>
  <si>
    <t>Please enter the number of times the resident temporarily exited the program during their stay. A temporary exit is a planned exit from the program with intent to return and complete the program. If the resident was not temporarily exited during the program, report “0”.</t>
  </si>
  <si>
    <t>During the most recent temporary exit, where did they stay?</t>
  </si>
  <si>
    <r>
      <t xml:space="preserve">Please select the location where the person stayed during the most recent temporary exit. Enter "N/A" if not applicable. 
</t>
    </r>
    <r>
      <rPr>
        <b/>
        <u/>
        <sz val="11"/>
        <color rgb="FF000000"/>
        <rFont val="Calibri"/>
        <family val="2"/>
        <scheme val="minor"/>
      </rPr>
      <t>Key definitions</t>
    </r>
    <r>
      <rPr>
        <sz val="11"/>
        <color rgb="FF000000"/>
        <rFont val="Calibri"/>
        <family val="2"/>
        <scheme val="minor"/>
      </rPr>
      <t xml:space="preserve">
</t>
    </r>
    <r>
      <rPr>
        <b/>
        <sz val="11"/>
        <color rgb="FF000000"/>
        <rFont val="Calibri"/>
        <family val="2"/>
        <scheme val="minor"/>
      </rPr>
      <t xml:space="preserve">Location identified in Recovery Safety Plan (RSP): </t>
    </r>
    <r>
      <rPr>
        <sz val="11"/>
        <color rgb="FF000000"/>
        <rFont val="Calibri"/>
        <family val="2"/>
        <scheme val="minor"/>
      </rPr>
      <t xml:space="preserve">Resident is temporarily exited to a supportive location, e.g., with family or friends, as identified in their RSP.   
</t>
    </r>
    <r>
      <rPr>
        <b/>
        <sz val="11"/>
        <color rgb="FF000000"/>
        <rFont val="Calibri"/>
        <family val="2"/>
        <scheme val="minor"/>
      </rPr>
      <t xml:space="preserve">Recovery residence-associated bed or apartment: </t>
    </r>
    <r>
      <rPr>
        <sz val="11"/>
        <color rgb="FF000000"/>
        <rFont val="Calibri"/>
        <family val="2"/>
        <scheme val="minor"/>
      </rPr>
      <t xml:space="preserve">Resident is temporarily exited to a respite space facilitated by the recovery residence.  
</t>
    </r>
    <r>
      <rPr>
        <b/>
        <sz val="11"/>
        <color rgb="FF000000"/>
        <rFont val="Calibri"/>
        <family val="2"/>
        <scheme val="minor"/>
      </rPr>
      <t>Reengagement bed:</t>
    </r>
    <r>
      <rPr>
        <sz val="11"/>
        <color rgb="FF000000"/>
        <rFont val="Calibri"/>
        <family val="2"/>
        <scheme val="minor"/>
      </rPr>
      <t xml:space="preserve"> Resident is temporarily exited to a VDH-funded reengagement (i.e., stabilization) bed. </t>
    </r>
  </si>
  <si>
    <t>Reason for most recent temporary exit</t>
  </si>
  <si>
    <r>
      <t xml:space="preserve">Please select the reason for the most recent temporary exit. If there are multiple reasons, select the primary reason. Enter "N/A" if not applicable. 
</t>
    </r>
    <r>
      <rPr>
        <b/>
        <u/>
        <sz val="11"/>
        <color rgb="FF000000"/>
        <rFont val="Calibri"/>
        <family val="2"/>
        <scheme val="minor"/>
      </rPr>
      <t>Key definitions</t>
    </r>
    <r>
      <rPr>
        <sz val="11"/>
        <color rgb="FF000000"/>
        <rFont val="Calibri"/>
        <family val="2"/>
        <scheme val="minor"/>
      </rPr>
      <t xml:space="preserve">
</t>
    </r>
    <r>
      <rPr>
        <b/>
        <sz val="11"/>
        <color rgb="FF000000"/>
        <rFont val="Calibri"/>
        <family val="2"/>
        <scheme val="minor"/>
      </rPr>
      <t xml:space="preserve">Exhibited violent or threatening behavior: </t>
    </r>
    <r>
      <rPr>
        <sz val="11"/>
        <color rgb="FF000000"/>
        <rFont val="Calibri"/>
        <family val="2"/>
        <scheme val="minor"/>
      </rPr>
      <t xml:space="preserve">Behaviors involving physical force intended to hurt, damage, or kill someone or something and/or intentional behavior which would cause fear of injury or harm, leading to their removal from the residence. 
</t>
    </r>
    <r>
      <rPr>
        <b/>
        <sz val="11"/>
        <color rgb="FF000000"/>
        <rFont val="Calibri"/>
        <family val="2"/>
        <scheme val="minor"/>
      </rPr>
      <t>Legal (e.g. criminal activity, incarceration):</t>
    </r>
    <r>
      <rPr>
        <sz val="11"/>
        <color rgb="FF000000"/>
        <rFont val="Calibri"/>
        <family val="2"/>
        <scheme val="minor"/>
      </rPr>
      <t xml:space="preserve"> The resident was involved in criminal activity and/or detained or sentenced to jail or prison, resulting in their exit from the residence. 
</t>
    </r>
    <r>
      <rPr>
        <b/>
        <sz val="11"/>
        <color rgb="FF000000"/>
        <rFont val="Calibri"/>
        <family val="2"/>
        <scheme val="minor"/>
      </rPr>
      <t>Non-compliance with house rules:</t>
    </r>
    <r>
      <rPr>
        <sz val="11"/>
        <color rgb="FF000000"/>
        <rFont val="Calibri"/>
        <family val="2"/>
        <scheme val="minor"/>
      </rPr>
      <t xml:space="preserve"> The resident consistently failed to follow established rules and expectations of the residence, such as curfews, substance use policies, or participation in recovery programming. 
</t>
    </r>
    <r>
      <rPr>
        <b/>
        <sz val="11"/>
        <color rgb="FF000000"/>
        <rFont val="Calibri"/>
        <family val="2"/>
        <scheme val="minor"/>
      </rPr>
      <t>Not participating in the program:</t>
    </r>
    <r>
      <rPr>
        <sz val="11"/>
        <color rgb="FF000000"/>
        <rFont val="Calibri"/>
        <family val="2"/>
        <scheme val="minor"/>
      </rPr>
      <t xml:space="preserve"> The resident is not actively participating in required components of the program. 
</t>
    </r>
    <r>
      <rPr>
        <b/>
        <sz val="11"/>
        <color rgb="FF000000"/>
        <rFont val="Calibri"/>
        <family val="2"/>
        <scheme val="minor"/>
      </rPr>
      <t>Return to use:</t>
    </r>
    <r>
      <rPr>
        <sz val="11"/>
        <color rgb="FF000000"/>
        <rFont val="Calibri"/>
        <family val="2"/>
        <scheme val="minor"/>
      </rPr>
      <t xml:space="preserve"> The resident is using alcohol, illicit drugs, or medications without a valid prescription, resulting in their departure from the residence. This could include voluntary departure or a policy-based departure due to relapse. residents with a valid prescription for medically assisted treatment shall not be removed under this section, even if suspected misuse. </t>
    </r>
  </si>
  <si>
    <t>Final departure date</t>
  </si>
  <si>
    <r>
      <t>Please enter the date the person departed from the program.</t>
    </r>
    <r>
      <rPr>
        <i/>
        <sz val="11"/>
        <color theme="1"/>
        <rFont val="Calibri"/>
        <family val="2"/>
        <scheme val="minor"/>
      </rPr>
      <t xml:space="preserve"> Departure date must be after the intake date.</t>
    </r>
  </si>
  <si>
    <t>Final departure reason</t>
  </si>
  <si>
    <r>
      <t xml:space="preserve">Select the reason the person left the program from the dropdown.
</t>
    </r>
    <r>
      <rPr>
        <b/>
        <u/>
        <sz val="11"/>
        <color rgb="FF000000"/>
        <rFont val="Calibri"/>
        <family val="2"/>
        <scheme val="minor"/>
      </rPr>
      <t>Key definitions</t>
    </r>
    <r>
      <rPr>
        <sz val="11"/>
        <color rgb="FF000000"/>
        <rFont val="Calibri"/>
        <family val="2"/>
        <scheme val="minor"/>
      </rPr>
      <t xml:space="preserve">
</t>
    </r>
    <r>
      <rPr>
        <b/>
        <sz val="11"/>
        <color rgb="FF000000"/>
        <rFont val="Calibri"/>
        <family val="2"/>
        <scheme val="minor"/>
      </rPr>
      <t>Death:</t>
    </r>
    <r>
      <rPr>
        <sz val="11"/>
        <color rgb="FF000000"/>
        <rFont val="Calibri"/>
        <family val="2"/>
        <scheme val="minor"/>
      </rPr>
      <t xml:space="preserve"> The resident passed away while still enrolled in the recovery residence program.
</t>
    </r>
    <r>
      <rPr>
        <b/>
        <sz val="11"/>
        <color rgb="FF000000"/>
        <rFont val="Calibri"/>
        <family val="2"/>
        <scheme val="minor"/>
      </rPr>
      <t>Decided to Leave:</t>
    </r>
    <r>
      <rPr>
        <sz val="11"/>
        <color rgb="FF000000"/>
        <rFont val="Calibri"/>
        <family val="2"/>
        <scheme val="minor"/>
      </rPr>
      <t xml:space="preserve"> The resident made the decision to exit the residence voluntarily, outside of any structured program completion or housing transition.
</t>
    </r>
    <r>
      <rPr>
        <b/>
        <sz val="11"/>
        <color rgb="FF000000"/>
        <rFont val="Calibri"/>
        <family val="2"/>
        <scheme val="minor"/>
      </rPr>
      <t>Did Not Return from Temporary Exit:</t>
    </r>
    <r>
      <rPr>
        <sz val="11"/>
        <color rgb="FF000000"/>
        <rFont val="Calibri"/>
        <family val="2"/>
        <scheme val="minor"/>
      </rPr>
      <t xml:space="preserve"> The resident left with the intention to return (e.g., used Recovery Safety Plan, reengagement bed, etc.) and did not return from temporary exit.
</t>
    </r>
    <r>
      <rPr>
        <b/>
        <sz val="11"/>
        <color rgb="FF000000"/>
        <rFont val="Calibri"/>
        <family val="2"/>
        <scheme val="minor"/>
      </rPr>
      <t>Exhibited Violent or Threatening Behavior:</t>
    </r>
    <r>
      <rPr>
        <sz val="11"/>
        <color rgb="FF000000"/>
        <rFont val="Calibri"/>
        <family val="2"/>
        <scheme val="minor"/>
      </rPr>
      <t xml:space="preserve"> This involves behaviors involving physical force intended to hurt, damage, or kill someone or something and/or intentional behavior which would cause fear of injury or harm, leading to their removal from the residence.
</t>
    </r>
    <r>
      <rPr>
        <b/>
        <sz val="11"/>
        <color rgb="FF000000"/>
        <rFont val="Calibri"/>
        <family val="2"/>
        <scheme val="minor"/>
      </rPr>
      <t xml:space="preserve">Legal (e.g. criminal activity, incarceration): </t>
    </r>
    <r>
      <rPr>
        <sz val="11"/>
        <color rgb="FF000000"/>
        <rFont val="Calibri"/>
        <family val="2"/>
        <scheme val="minor"/>
      </rPr>
      <t xml:space="preserve">The resident was involved in criminal activity and/or detained or sentenced to jail or prison, resulting in their exit from the residence.
</t>
    </r>
    <r>
      <rPr>
        <b/>
        <sz val="11"/>
        <color rgb="FF000000"/>
        <rFont val="Calibri"/>
        <family val="2"/>
        <scheme val="minor"/>
      </rPr>
      <t xml:space="preserve">Left to Seek Higher Level of SUD/MH/Medical Care: </t>
    </r>
    <r>
      <rPr>
        <sz val="11"/>
        <color rgb="FF000000"/>
        <rFont val="Calibri"/>
        <family val="2"/>
        <scheme val="minor"/>
      </rPr>
      <t xml:space="preserve">The resident departed the residence to seek additional substance use, mental health, or physical health needs that could not be addressed while in the recovery home.
</t>
    </r>
    <r>
      <rPr>
        <b/>
        <sz val="11"/>
        <color rgb="FF000000"/>
        <rFont val="Calibri"/>
        <family val="2"/>
        <scheme val="minor"/>
      </rPr>
      <t>Noncompliance with House Rules:</t>
    </r>
    <r>
      <rPr>
        <sz val="11"/>
        <color rgb="FF000000"/>
        <rFont val="Calibri"/>
        <family val="2"/>
        <scheme val="minor"/>
      </rPr>
      <t xml:space="preserve"> The resident consistently failed to follow established rules and expectations of the residence, such as curfews, substance use policies, or participation in recovery programming.
</t>
    </r>
    <r>
      <rPr>
        <b/>
        <sz val="11"/>
        <color rgb="FF000000"/>
        <rFont val="Calibri"/>
        <family val="2"/>
        <scheme val="minor"/>
      </rPr>
      <t xml:space="preserve">Not Participating in the Program: </t>
    </r>
    <r>
      <rPr>
        <sz val="11"/>
        <color rgb="FF000000"/>
        <rFont val="Calibri"/>
        <family val="2"/>
        <scheme val="minor"/>
      </rPr>
      <t xml:space="preserve">The resident is not actively participating in required components of the program. 
</t>
    </r>
    <r>
      <rPr>
        <b/>
        <sz val="11"/>
        <color rgb="FF000000"/>
        <rFont val="Calibri"/>
        <family val="2"/>
        <scheme val="minor"/>
      </rPr>
      <t>Overdose:</t>
    </r>
    <r>
      <rPr>
        <sz val="11"/>
        <color rgb="FF000000"/>
        <rFont val="Calibri"/>
        <family val="2"/>
        <scheme val="minor"/>
      </rPr>
      <t xml:space="preserve"> An amount of drug that is more than what should be taken at one time. This can 
include use of harm reduction tools such as Naloxone. The resident experienced a drug overdose that led to their exit from the residence.
</t>
    </r>
    <r>
      <rPr>
        <b/>
        <sz val="11"/>
        <color rgb="FF000000"/>
        <rFont val="Calibri"/>
        <family val="2"/>
        <scheme val="minor"/>
      </rPr>
      <t xml:space="preserve">Returned to Use: </t>
    </r>
    <r>
      <rPr>
        <sz val="11"/>
        <color rgb="FF000000"/>
        <rFont val="Calibri"/>
        <family val="2"/>
        <scheme val="minor"/>
      </rPr>
      <t xml:space="preserve">The resident is using alcohol, illicit drugs, or medications without a valid prescription, resulting in their departure from the residence. This could include voluntary departure or a policy-based departure due to relapse. residents with a valid prescription for medically assisted treatment shall not be removed under this section, even if suspected misuse. 
</t>
    </r>
    <r>
      <rPr>
        <b/>
        <sz val="11"/>
        <color rgb="FF000000"/>
        <rFont val="Calibri"/>
        <family val="2"/>
        <scheme val="minor"/>
      </rPr>
      <t xml:space="preserve">Transition to Housing: </t>
    </r>
    <r>
      <rPr>
        <sz val="11"/>
        <color rgb="FF000000"/>
        <rFont val="Calibri"/>
        <family val="2"/>
        <scheme val="minor"/>
      </rPr>
      <t xml:space="preserve">The resident successfully completed the program or reached a stage in their recovery where they moved to stable, independent housing outside the recovery residence.
</t>
    </r>
    <r>
      <rPr>
        <b/>
        <sz val="11"/>
        <color rgb="FF000000"/>
        <rFont val="Calibri"/>
        <family val="2"/>
        <scheme val="minor"/>
      </rPr>
      <t>Asked to Leave for Another Reason (enter in comments):</t>
    </r>
    <r>
      <rPr>
        <sz val="11"/>
        <color rgb="FF000000"/>
        <rFont val="Calibri"/>
        <family val="2"/>
        <scheme val="minor"/>
      </rPr>
      <t xml:space="preserve"> The resident was asked to depart the residence for a reason not listed above; specific details should be provided in the comments column.
</t>
    </r>
    <r>
      <rPr>
        <b/>
        <sz val="11"/>
        <color rgb="FF000000"/>
        <rFont val="Calibri"/>
        <family val="2"/>
        <scheme val="minor"/>
      </rPr>
      <t>Other (enter in comments):</t>
    </r>
    <r>
      <rPr>
        <sz val="11"/>
        <color rgb="FF000000"/>
        <rFont val="Calibri"/>
        <family val="2"/>
        <scheme val="minor"/>
      </rPr>
      <t xml:space="preserve"> The resident departed the residence for reasons not covered in the listed categories. Further explanation should be entered in the comments column.</t>
    </r>
  </si>
  <si>
    <r>
      <t xml:space="preserve">What </t>
    </r>
    <r>
      <rPr>
        <b/>
        <u/>
        <sz val="11"/>
        <rFont val="Calibri"/>
        <family val="2"/>
        <scheme val="minor"/>
      </rPr>
      <t>town</t>
    </r>
    <r>
      <rPr>
        <b/>
        <sz val="11"/>
        <rFont val="Calibri"/>
        <family val="2"/>
        <scheme val="minor"/>
      </rPr>
      <t xml:space="preserve"> does the person plan to live or stay in after leaving the RR? </t>
    </r>
  </si>
  <si>
    <t xml:space="preserve">Enter the name of the town the person plans to live or stay in after leaving the recovery residence. </t>
  </si>
  <si>
    <t>Employment status at departure</t>
  </si>
  <si>
    <r>
      <rPr>
        <sz val="11"/>
        <color rgb="FF000000"/>
        <rFont val="Calibri"/>
        <scheme val="minor"/>
      </rPr>
      <t xml:space="preserve">Please select employment status at the time the person departed from the program from the dropdown.
</t>
    </r>
    <r>
      <rPr>
        <b/>
        <u/>
        <sz val="11"/>
        <color rgb="FF000000"/>
        <rFont val="Calibri"/>
        <scheme val="minor"/>
      </rPr>
      <t xml:space="preserve">Key definitions
</t>
    </r>
    <r>
      <rPr>
        <b/>
        <sz val="11"/>
        <color rgb="FF000000"/>
        <rFont val="Calibri"/>
        <scheme val="minor"/>
      </rPr>
      <t xml:space="preserve">Full time: </t>
    </r>
    <r>
      <rPr>
        <sz val="11"/>
        <color rgb="FF000000"/>
        <rFont val="Calibri"/>
        <scheme val="minor"/>
      </rPr>
      <t xml:space="preserve">Working 35 hours or more each week.
</t>
    </r>
    <r>
      <rPr>
        <b/>
        <sz val="11"/>
        <color rgb="FF000000"/>
        <rFont val="Calibri"/>
        <scheme val="minor"/>
      </rPr>
      <t>Part time:</t>
    </r>
    <r>
      <rPr>
        <sz val="11"/>
        <color rgb="FF000000"/>
        <rFont val="Calibri"/>
        <scheme val="minor"/>
      </rPr>
      <t xml:space="preserve"> Working fewer than 35 hours per week. 
</t>
    </r>
    <r>
      <rPr>
        <b/>
        <sz val="11"/>
        <color rgb="FF000000"/>
        <rFont val="Calibri"/>
        <scheme val="minor"/>
      </rPr>
      <t xml:space="preserve">Unemployed: </t>
    </r>
    <r>
      <rPr>
        <sz val="11"/>
        <color rgb="FF000000"/>
        <rFont val="Calibri"/>
        <scheme val="minor"/>
      </rPr>
      <t xml:space="preserve">Looking for work during the past 30 days or on a layoff from a job. </t>
    </r>
  </si>
  <si>
    <t xml:space="preserve">Housing status at departure </t>
  </si>
  <si>
    <r>
      <t xml:space="preserve">Please select the type of housing the person went to when they left the program from the dropdown.
</t>
    </r>
    <r>
      <rPr>
        <b/>
        <u/>
        <sz val="11"/>
        <color rgb="FF000000"/>
        <rFont val="Calibri"/>
        <family val="2"/>
        <scheme val="minor"/>
      </rPr>
      <t>Key definitions</t>
    </r>
    <r>
      <rPr>
        <sz val="11"/>
        <color rgb="FF000000"/>
        <rFont val="Calibri"/>
        <family val="2"/>
        <scheme val="minor"/>
      </rPr>
      <t xml:space="preserve">
</t>
    </r>
    <r>
      <rPr>
        <b/>
        <sz val="11"/>
        <color rgb="FF000000"/>
        <rFont val="Calibri"/>
        <family val="2"/>
        <scheme val="minor"/>
      </rPr>
      <t>Homeless (unsheltered):</t>
    </r>
    <r>
      <rPr>
        <sz val="11"/>
        <color rgb="FF000000"/>
        <rFont val="Calibri"/>
        <family val="2"/>
        <scheme val="minor"/>
      </rPr>
      <t xml:space="preserve"> Resident has no fixed address and is not departing to a shelter. 
</t>
    </r>
    <r>
      <rPr>
        <b/>
        <sz val="11"/>
        <color rgb="FF000000"/>
        <rFont val="Calibri"/>
        <family val="2"/>
        <scheme val="minor"/>
      </rPr>
      <t>Other Recovery Residence:</t>
    </r>
    <r>
      <rPr>
        <sz val="11"/>
        <color rgb="FF000000"/>
        <rFont val="Calibri"/>
        <family val="2"/>
        <scheme val="minor"/>
      </rPr>
      <t xml:space="preserve"> Transfer to another recovery residence. 
</t>
    </r>
    <r>
      <rPr>
        <b/>
        <sz val="11"/>
        <color rgb="FF000000"/>
        <rFont val="Calibri"/>
        <family val="2"/>
        <scheme val="minor"/>
      </rPr>
      <t>Permanent Housing:</t>
    </r>
    <r>
      <rPr>
        <sz val="11"/>
        <color rgb="FF000000"/>
        <rFont val="Calibri"/>
        <family val="2"/>
        <scheme val="minor"/>
      </rPr>
      <t xml:space="preserve"> Stable independent or dependent housing outside of the recovery residence. 
</t>
    </r>
    <r>
      <rPr>
        <b/>
        <sz val="11"/>
        <color rgb="FF000000"/>
        <rFont val="Calibri"/>
        <family val="2"/>
        <scheme val="minor"/>
      </rPr>
      <t xml:space="preserve">Temporary Housing: </t>
    </r>
    <r>
      <rPr>
        <sz val="11"/>
        <color rgb="FF000000"/>
        <rFont val="Calibri"/>
        <family val="2"/>
        <scheme val="minor"/>
      </rPr>
      <t xml:space="preserve">Transitory independent or dependent housing outside of the recovery residence.   </t>
    </r>
  </si>
  <si>
    <t>What health insurance does the person have at departure?</t>
  </si>
  <si>
    <t>Please select the type of insurance the person has at the time of departure from the dropdown.</t>
  </si>
  <si>
    <t>What clinical services or referrals to care in the community did the individual receive while at the RR?  Select the combination that best applies</t>
  </si>
  <si>
    <t>Select the clinical services the person received, or was referred elsewhere to receive, while the resident was staying at the recovery residence.  This includes SUD, mental health and physical health care.</t>
  </si>
  <si>
    <t>Was person receiving continued SUD Treatment Services at departure?</t>
  </si>
  <si>
    <t>Please select if the person is receiving continued SUD treatment at the time they leave the recovery residence from the dropdown.</t>
  </si>
  <si>
    <t>Was person connected to Recovery Support Services (as defined by resident) at departure?</t>
  </si>
  <si>
    <t>Please select if the person was connected to recovery support services (as defined by the resident) at departure from the dropdown.</t>
  </si>
  <si>
    <t>Has the person increased the number of positive relationships (as defined by the resident) between intake and departure?</t>
  </si>
  <si>
    <t>Please indicate if the person was able to create new and positive relationships while they were residing at the residence.</t>
  </si>
  <si>
    <t>Received employment services during stay? (e.g., HireAbility, DOL)</t>
  </si>
  <si>
    <t>Please indicate if the person received employment services at any point during their stay.</t>
  </si>
  <si>
    <t>Received housing voucher during stay?</t>
  </si>
  <si>
    <t>Please indicate if the person received a housing voucher at any point during their stay.</t>
  </si>
  <si>
    <t>Received incentives during stay?</t>
  </si>
  <si>
    <t>Please indicate if the person received incentive(s) at any point during their stay.</t>
  </si>
  <si>
    <t>Rec Cap score at departure or last score on record</t>
  </si>
  <si>
    <t xml:space="preserve">Please enter the overall score (0-100) of the Rec Cap assessment if completed at departure; otherwise, enter the overall score of the most recent Rec Cap assessment. Enter "N/A" if not applicable. </t>
  </si>
  <si>
    <t>Rec Cap date (departure)</t>
  </si>
  <si>
    <t>Please enter the date of the most recent Rec Cap assessment, if applicable.</t>
  </si>
  <si>
    <t>Comments/Other</t>
  </si>
  <si>
    <t>Enter information for any responses where "other" was selected</t>
  </si>
  <si>
    <t>Number of days from initial application to placement</t>
  </si>
  <si>
    <t>This field is auto populated</t>
  </si>
  <si>
    <t>Calculated Length of Stay (days)</t>
  </si>
  <si>
    <t>SFY Quarter</t>
  </si>
  <si>
    <t>Narrative</t>
  </si>
  <si>
    <t>Narrative of successes</t>
  </si>
  <si>
    <t>Use this space to report program successes experienced for each quarter.</t>
  </si>
  <si>
    <t>Narrative of challenges</t>
  </si>
  <si>
    <t>Use this space to report program challenges experienced for each quarter.</t>
  </si>
  <si>
    <t>Recovery Residence Data Collection</t>
  </si>
  <si>
    <t>State Fiscal Year of Grant:</t>
  </si>
  <si>
    <t>Numbers Served, By Quarter:</t>
  </si>
  <si>
    <t>Quarter</t>
  </si>
  <si>
    <t>Start Date</t>
  </si>
  <si>
    <t>End Date</t>
  </si>
  <si>
    <t>Total people who received recovery residence service during the quarter</t>
  </si>
  <si>
    <t xml:space="preserve">Total Number Served </t>
  </si>
  <si>
    <t>Unduplicated Numbers Served, Year to Date:</t>
  </si>
  <si>
    <t xml:space="preserve">Count each person only once, even if they received services in multiple quarters. Enter the total served from the start of the fiscal year through the end date listed. </t>
  </si>
  <si>
    <t>Leave blank until the quarter listed in the instructions column.</t>
  </si>
  <si>
    <t>SFY26</t>
  </si>
  <si>
    <r>
      <t xml:space="preserve">Total </t>
    </r>
    <r>
      <rPr>
        <b/>
        <u/>
        <sz val="11"/>
        <color theme="0"/>
        <rFont val="Calibri"/>
        <family val="2"/>
        <scheme val="minor"/>
      </rPr>
      <t>unduplicated</t>
    </r>
    <r>
      <rPr>
        <b/>
        <sz val="11"/>
        <color theme="0"/>
        <rFont val="Calibri"/>
        <family val="2"/>
        <scheme val="minor"/>
      </rPr>
      <t xml:space="preserve"> people served (cumulative from 7/1)</t>
    </r>
  </si>
  <si>
    <t>Instructions</t>
  </si>
  <si>
    <t>Example: Q1</t>
  </si>
  <si>
    <r>
      <rPr>
        <b/>
        <i/>
        <sz val="11"/>
        <color theme="1"/>
        <rFont val="Calibri"/>
        <family val="2"/>
        <scheme val="minor"/>
      </rPr>
      <t>25</t>
    </r>
    <r>
      <rPr>
        <i/>
        <sz val="11"/>
        <color theme="1"/>
        <rFont val="Calibri"/>
        <family val="2"/>
        <scheme val="minor"/>
      </rPr>
      <t xml:space="preserve"> (each person counted once)</t>
    </r>
  </si>
  <si>
    <t>Example: Q1 to Q2</t>
  </si>
  <si>
    <r>
      <rPr>
        <b/>
        <i/>
        <sz val="11"/>
        <color theme="1"/>
        <rFont val="Calibri"/>
        <family val="2"/>
        <scheme val="minor"/>
      </rPr>
      <t xml:space="preserve">40 </t>
    </r>
    <r>
      <rPr>
        <i/>
        <sz val="11"/>
        <color theme="1"/>
        <rFont val="Calibri"/>
        <family val="2"/>
        <scheme val="minor"/>
      </rPr>
      <t>(25 from Q1 + 15 new)</t>
    </r>
  </si>
  <si>
    <t>Q1 to Q2</t>
  </si>
  <si>
    <t>Q1 to Q3</t>
  </si>
  <si>
    <t>Q1 to Q4</t>
  </si>
  <si>
    <t>Total Number Served (unduplicated)</t>
  </si>
  <si>
    <t>Instructions:  Provide a full record of everyone that DEPARTS the facility during the grant year (July 1 2026 - June 30 2027).  Use the same worksheet for the full grant year.</t>
  </si>
  <si>
    <t>RR Row Number</t>
  </si>
  <si>
    <t>Residence</t>
  </si>
  <si>
    <t>Resident unique identifier</t>
  </si>
  <si>
    <t>Application date</t>
  </si>
  <si>
    <t>Intake date</t>
  </si>
  <si>
    <t>Was the resident receiving medications to treat opioid use disorder (MOUD) at intake?</t>
  </si>
  <si>
    <t>Employment status at  departure</t>
  </si>
  <si>
    <t>Was person connected to Recovery Support Services (as defined by the resident) at departure?</t>
  </si>
  <si>
    <t>Rec Cap at departure or last score on record</t>
  </si>
  <si>
    <t>Narrative:</t>
  </si>
  <si>
    <t>Please enter narrative in the highlighted fields</t>
  </si>
  <si>
    <t>Quarter Start Date</t>
  </si>
  <si>
    <t>Quarter End Date</t>
  </si>
  <si>
    <t>Successes</t>
  </si>
  <si>
    <t>Challenges</t>
  </si>
  <si>
    <t>Location</t>
  </si>
  <si>
    <t>Location Code</t>
  </si>
  <si>
    <t>Organization</t>
  </si>
  <si>
    <t>Substance</t>
  </si>
  <si>
    <t>Employment</t>
  </si>
  <si>
    <t>Referral Source</t>
  </si>
  <si>
    <t>Gender</t>
  </si>
  <si>
    <t>CJ Involvement</t>
  </si>
  <si>
    <t>Pregnant</t>
  </si>
  <si>
    <t>Minor Children</t>
  </si>
  <si>
    <t>Final Departure Reason</t>
  </si>
  <si>
    <t>Housing</t>
  </si>
  <si>
    <t>Insurance</t>
  </si>
  <si>
    <t>YNUnknow</t>
  </si>
  <si>
    <t>Type of Treatment</t>
  </si>
  <si>
    <t>Temporary Exit</t>
  </si>
  <si>
    <t>Temporary Exit Reason</t>
  </si>
  <si>
    <t>Rec Cap</t>
  </si>
  <si>
    <t>Good Samaritan Haven - Barre</t>
  </si>
  <si>
    <t>GSH-B</t>
  </si>
  <si>
    <t>Good Samaritan Haven</t>
  </si>
  <si>
    <t>Opioids</t>
  </si>
  <si>
    <t>Disabled</t>
  </si>
  <si>
    <t>Community Partner (describe in comments)</t>
  </si>
  <si>
    <t>Female</t>
  </si>
  <si>
    <t>Pre-trial</t>
  </si>
  <si>
    <t>Yes</t>
  </si>
  <si>
    <t>Death</t>
  </si>
  <si>
    <t>Homeless (unsheltered)</t>
  </si>
  <si>
    <t>Medicaid</t>
  </si>
  <si>
    <t>SUD Tx Only</t>
  </si>
  <si>
    <t>Location identified in Recovery Safety Plan</t>
  </si>
  <si>
    <t>Exhibited violent or threatening behavior</t>
  </si>
  <si>
    <t>Jenna's Promise</t>
  </si>
  <si>
    <t>JP-1</t>
  </si>
  <si>
    <t>Alcohol</t>
  </si>
  <si>
    <t>Full time</t>
  </si>
  <si>
    <t>DOC</t>
  </si>
  <si>
    <t>Male</t>
  </si>
  <si>
    <t>Treatment Court</t>
  </si>
  <si>
    <t>No</t>
  </si>
  <si>
    <t xml:space="preserve">Decided to leave </t>
  </si>
  <si>
    <t>Other Recovery Residence</t>
  </si>
  <si>
    <t>Medicare</t>
  </si>
  <si>
    <t xml:space="preserve">MH Tx Only </t>
  </si>
  <si>
    <t>RR-associated bed or apartment</t>
  </si>
  <si>
    <t xml:space="preserve">Legal (e.g. criminal activity, incarceration) </t>
  </si>
  <si>
    <t>Shires Bennington</t>
  </si>
  <si>
    <t>SHI-B</t>
  </si>
  <si>
    <t>Shires</t>
  </si>
  <si>
    <t>Stimulants</t>
  </si>
  <si>
    <t>Homemaker</t>
  </si>
  <si>
    <t>Family</t>
  </si>
  <si>
    <t>Other Identity</t>
  </si>
  <si>
    <t>Probation</t>
  </si>
  <si>
    <t>Unknown</t>
  </si>
  <si>
    <t>Did not return from temporary exit</t>
  </si>
  <si>
    <t>Permanent Housing</t>
  </si>
  <si>
    <t>Other Insurance</t>
  </si>
  <si>
    <t>Physical Health Tx Only</t>
  </si>
  <si>
    <t>Reengagement bed</t>
  </si>
  <si>
    <t>Non-compliance with house rules</t>
  </si>
  <si>
    <t>Apt 2A - SSH</t>
  </si>
  <si>
    <t>SSH-2A</t>
  </si>
  <si>
    <t>Springfield Supported Housing</t>
  </si>
  <si>
    <t>Cannabis</t>
  </si>
  <si>
    <t>Part time</t>
  </si>
  <si>
    <t>MOUD Provider</t>
  </si>
  <si>
    <t>Parole</t>
  </si>
  <si>
    <t>Shelter</t>
  </si>
  <si>
    <t>No Insurance</t>
  </si>
  <si>
    <t>SUD + MH Tx</t>
  </si>
  <si>
    <t>Not participating in program</t>
  </si>
  <si>
    <t>Apt 3 - SSH</t>
  </si>
  <si>
    <t>SSH-3</t>
  </si>
  <si>
    <t>Other (enter in comments)</t>
  </si>
  <si>
    <t>Student</t>
  </si>
  <si>
    <t>OP/IOP Provider</t>
  </si>
  <si>
    <t>Furlough</t>
  </si>
  <si>
    <t>Temporary Housing</t>
  </si>
  <si>
    <t>SUD + Physical Health</t>
  </si>
  <si>
    <t>Return to use</t>
  </si>
  <si>
    <t>Apt 3B - SSH</t>
  </si>
  <si>
    <t>SSH-3B</t>
  </si>
  <si>
    <t>None</t>
  </si>
  <si>
    <t>Unemployed</t>
  </si>
  <si>
    <t>Diversion</t>
  </si>
  <si>
    <t>Left to seek higher level of SUD/MH/medical care</t>
  </si>
  <si>
    <t>MH + Physical Health</t>
  </si>
  <si>
    <t>Apt 3A - SSH</t>
  </si>
  <si>
    <t>SSH-3S</t>
  </si>
  <si>
    <t>Volunteer</t>
  </si>
  <si>
    <t>Recovery Service/Coach</t>
  </si>
  <si>
    <t>Not involved</t>
  </si>
  <si>
    <t>With friends/family</t>
  </si>
  <si>
    <t>SUD + MH + Physical Health</t>
  </si>
  <si>
    <t>Apt 4 - SSH</t>
  </si>
  <si>
    <t>SSH-4</t>
  </si>
  <si>
    <t>Residential SUD Treatment</t>
  </si>
  <si>
    <t>Not participating in the program</t>
  </si>
  <si>
    <t>Jack's House - Second Wind</t>
  </si>
  <si>
    <t>SW-JH</t>
  </si>
  <si>
    <t>Second Wind</t>
  </si>
  <si>
    <t>Self</t>
  </si>
  <si>
    <t>Overdose</t>
  </si>
  <si>
    <t>Willow Grove - Second Wind</t>
  </si>
  <si>
    <t>SW-WG</t>
  </si>
  <si>
    <t>VT Helplink</t>
  </si>
  <si>
    <t>Barre - VFOR</t>
  </si>
  <si>
    <t>VFOR-B</t>
  </si>
  <si>
    <t>VFOR</t>
  </si>
  <si>
    <t>Transition to housing</t>
  </si>
  <si>
    <t>Bennington - VFOR</t>
  </si>
  <si>
    <t>VFOR-BE</t>
  </si>
  <si>
    <t>Asked to leave for another reason (enter in comments)</t>
  </si>
  <si>
    <t>Bennington Transitional - VFOR</t>
  </si>
  <si>
    <t>VFOR-BET</t>
  </si>
  <si>
    <t>Essex Men 1 - VFOR</t>
  </si>
  <si>
    <t>VFOR-EM1</t>
  </si>
  <si>
    <t>Essex Men 2 - VFOR</t>
  </si>
  <si>
    <t>VFOR-EM2</t>
  </si>
  <si>
    <t>Essex Men Transitional - VFOR</t>
  </si>
  <si>
    <t>VFOR-EMT</t>
  </si>
  <si>
    <t>Essex Women 1 - VFOR</t>
  </si>
  <si>
    <t>VFOR-EW1</t>
  </si>
  <si>
    <t>Essex Women 2 - VFOR</t>
  </si>
  <si>
    <t>VFOR-EW2</t>
  </si>
  <si>
    <t>Essex Women Transitional - VFOR</t>
  </si>
  <si>
    <t>VFOR-EWT</t>
  </si>
  <si>
    <t>Morrisville - VFOR</t>
  </si>
  <si>
    <t>VFOR-M</t>
  </si>
  <si>
    <t>Rutland - VFOR</t>
  </si>
  <si>
    <t>VFOR-R</t>
  </si>
  <si>
    <t>St Albans - VFOR</t>
  </si>
  <si>
    <t>VFOR-SA</t>
  </si>
  <si>
    <t>St Albans Transitional Apt - VFOR</t>
  </si>
  <si>
    <t>VFOR-SAT</t>
  </si>
  <si>
    <t>St Johnsbury - VFOR</t>
  </si>
  <si>
    <t>VFOR-SJ</t>
  </si>
  <si>
    <t>TPRC Springfield - Chester Project</t>
  </si>
  <si>
    <t>TPRCS-CP</t>
  </si>
  <si>
    <t>Turning Point Recovery Center Springfield</t>
  </si>
  <si>
    <t>TPRC Springfield - Springfield House</t>
  </si>
  <si>
    <t>TPRCS-SH</t>
  </si>
  <si>
    <t>Bridges Recovery Shelter</t>
  </si>
  <si>
    <t>CVOEO-BR</t>
  </si>
  <si>
    <t>CVOEO</t>
  </si>
  <si>
    <t>Common Ground Unit A</t>
  </si>
  <si>
    <t>CG-A</t>
  </si>
  <si>
    <t>Common Ground Recovery</t>
  </si>
  <si>
    <t>Common Ground Unit B</t>
  </si>
  <si>
    <t>CG-B</t>
  </si>
  <si>
    <t>Dismas - Winooski</t>
  </si>
  <si>
    <t>D-W</t>
  </si>
  <si>
    <t>Dismas of Vermont</t>
  </si>
  <si>
    <t>Dismas - Hartford</t>
  </si>
  <si>
    <t>D-H</t>
  </si>
  <si>
    <t>Dismas - Burlington</t>
  </si>
  <si>
    <t>D-B</t>
  </si>
  <si>
    <t>Dismas - Rutland Men</t>
  </si>
  <si>
    <t>D-RM</t>
  </si>
  <si>
    <t>Dismas - Rutland Women</t>
  </si>
  <si>
    <t>D-RW</t>
  </si>
  <si>
    <t>Ben's House</t>
  </si>
  <si>
    <t>KC-BH</t>
  </si>
  <si>
    <t>Kingdom Collaborative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</si>
</sst>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quot;$&quot;#,##0.00"/>
    <numFmt numFmtId="166" formatCode="&quot;$&quot;#,##0"/>
  </numFmts>
  <fonts count="36">
    <font>
      <sz val="11"/>
      <color theme="1"/>
      <name val="Calibri"/>
      <family val="2"/>
      <scheme val="minor"/>
    </font>
    <font>
      <b/>
      <sz val="11"/>
      <color theme="1"/>
      <name val="Calibri"/>
      <family val="2"/>
      <scheme val="minor"/>
    </font>
    <font>
      <sz val="8"/>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b/>
      <sz val="11"/>
      <name val="Calibri"/>
      <family val="2"/>
      <scheme val="minor"/>
    </font>
    <font>
      <sz val="14"/>
      <color theme="1"/>
      <name val="Calibri"/>
      <family val="2"/>
      <scheme val="minor"/>
    </font>
    <font>
      <b/>
      <sz val="14"/>
      <color theme="5"/>
      <name val="Calibri"/>
      <family val="2"/>
      <scheme val="minor"/>
    </font>
    <font>
      <b/>
      <sz val="14"/>
      <color theme="9"/>
      <name val="Calibri"/>
      <family val="2"/>
      <scheme val="minor"/>
    </font>
    <font>
      <sz val="14"/>
      <name val="Calibri"/>
      <family val="2"/>
      <scheme val="minor"/>
    </font>
    <font>
      <b/>
      <sz val="14"/>
      <color theme="9" tint="-0.249977111117893"/>
      <name val="Calibri"/>
      <family val="2"/>
      <scheme val="minor"/>
    </font>
    <font>
      <i/>
      <sz val="11"/>
      <color theme="1"/>
      <name val="Calibri"/>
      <family val="2"/>
      <scheme val="minor"/>
    </font>
    <font>
      <b/>
      <sz val="11"/>
      <color theme="5" tint="-0.499984740745262"/>
      <name val="Calibri"/>
      <family val="2"/>
      <scheme val="minor"/>
    </font>
    <font>
      <u/>
      <sz val="11"/>
      <color theme="10"/>
      <name val="Calibri"/>
      <family val="2"/>
      <scheme val="minor"/>
    </font>
    <font>
      <sz val="11"/>
      <color theme="1"/>
      <name val="Calibri"/>
      <family val="2"/>
      <scheme val="minor"/>
    </font>
    <font>
      <sz val="11"/>
      <color rgb="FF000000"/>
      <name val="Calibri"/>
      <family val="2"/>
      <scheme val="minor"/>
    </font>
    <font>
      <b/>
      <sz val="11"/>
      <color theme="0"/>
      <name val="Calibri"/>
      <family val="2"/>
      <scheme val="minor"/>
    </font>
    <font>
      <sz val="11"/>
      <color theme="0"/>
      <name val="Calibri"/>
      <family val="2"/>
      <scheme val="minor"/>
    </font>
    <font>
      <b/>
      <sz val="16"/>
      <color theme="1"/>
      <name val="Calibri"/>
      <family val="2"/>
      <scheme val="minor"/>
    </font>
    <font>
      <sz val="16"/>
      <color theme="1"/>
      <name val="Calibri"/>
      <family val="2"/>
      <scheme val="minor"/>
    </font>
    <font>
      <b/>
      <sz val="14"/>
      <color theme="4"/>
      <name val="Calibri"/>
      <family val="2"/>
      <scheme val="minor"/>
    </font>
    <font>
      <b/>
      <u/>
      <sz val="11"/>
      <color theme="0"/>
      <name val="Calibri"/>
      <family val="2"/>
      <scheme val="minor"/>
    </font>
    <font>
      <u/>
      <sz val="11"/>
      <color theme="1"/>
      <name val="Calibri"/>
      <family val="2"/>
      <scheme val="minor"/>
    </font>
    <font>
      <b/>
      <i/>
      <sz val="11"/>
      <color theme="1"/>
      <name val="Calibri"/>
      <family val="2"/>
      <scheme val="minor"/>
    </font>
    <font>
      <sz val="14"/>
      <color rgb="FF000000"/>
      <name val="Calibri"/>
      <family val="2"/>
      <scheme val="minor"/>
    </font>
    <font>
      <b/>
      <sz val="14"/>
      <color rgb="FFFFC000"/>
      <name val="Calibri"/>
      <family val="2"/>
      <scheme val="minor"/>
    </font>
    <font>
      <sz val="11"/>
      <color rgb="FF000000"/>
      <name val="Calibri"/>
      <family val="2"/>
    </font>
    <font>
      <sz val="11"/>
      <name val="Calibri"/>
      <family val="2"/>
      <scheme val="minor"/>
    </font>
    <font>
      <b/>
      <u/>
      <sz val="11"/>
      <name val="Calibri"/>
      <family val="2"/>
      <scheme val="minor"/>
    </font>
    <font>
      <sz val="11"/>
      <color rgb="FF000000"/>
      <name val="Calibri"/>
      <scheme val="minor"/>
    </font>
    <font>
      <b/>
      <u/>
      <sz val="11"/>
      <color rgb="FF000000"/>
      <name val="Calibri"/>
      <scheme val="minor"/>
    </font>
    <font>
      <b/>
      <sz val="11"/>
      <color rgb="FF000000"/>
      <name val="Calibri"/>
      <scheme val="minor"/>
    </font>
    <font>
      <b/>
      <u/>
      <sz val="11"/>
      <color rgb="FF000000"/>
      <name val="Calibri"/>
      <family val="2"/>
      <scheme val="minor"/>
    </font>
    <font>
      <b/>
      <sz val="11"/>
      <color rgb="FF000000"/>
      <name val="Calibri"/>
      <family val="2"/>
      <scheme val="minor"/>
    </font>
    <font>
      <u/>
      <sz val="14"/>
      <color theme="10"/>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4" tint="0.79998168889431442"/>
        <bgColor theme="4" tint="0.79998168889431442"/>
      </patternFill>
    </fill>
    <fill>
      <patternFill patternType="solid">
        <fgColor theme="7" tint="0.79998168889431442"/>
        <bgColor indexed="64"/>
      </patternFill>
    </fill>
    <fill>
      <patternFill patternType="solid">
        <fgColor theme="4"/>
        <bgColor theme="4"/>
      </patternFill>
    </fill>
    <fill>
      <patternFill patternType="solid">
        <fgColor theme="4"/>
        <bgColor indexed="64"/>
      </patternFill>
    </fill>
    <fill>
      <patternFill patternType="solid">
        <fgColor theme="2" tint="-9.9978637043366805E-2"/>
        <bgColor theme="4" tint="0.79998168889431442"/>
      </patternFill>
    </fill>
    <fill>
      <patternFill patternType="solid">
        <fgColor theme="2" tint="-9.9978637043366805E-2"/>
        <bgColor indexed="64"/>
      </patternFill>
    </fill>
    <fill>
      <patternFill patternType="solid">
        <fgColor rgb="FF80A8ED"/>
        <bgColor indexed="64"/>
      </patternFill>
    </fill>
    <fill>
      <patternFill patternType="solid">
        <fgColor rgb="FFF3A671"/>
        <bgColor indexed="64"/>
      </patternFill>
    </fill>
    <fill>
      <patternFill patternType="solid">
        <fgColor rgb="FF9ECB7F"/>
        <bgColor indexed="64"/>
      </patternFill>
    </fill>
    <fill>
      <patternFill patternType="solid">
        <fgColor theme="4" tint="0.79998168889431442"/>
        <bgColor indexed="64"/>
      </patternFill>
    </fill>
  </fills>
  <borders count="11">
    <border>
      <left/>
      <right/>
      <top/>
      <bottom/>
      <diagonal/>
    </border>
    <border>
      <left/>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indexed="64"/>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top style="thin">
        <color theme="4" tint="0.39997558519241921"/>
      </top>
      <bottom/>
      <diagonal/>
    </border>
    <border>
      <left/>
      <right style="thin">
        <color rgb="FF44B3E1"/>
      </right>
      <top style="thin">
        <color rgb="FF44B3E1"/>
      </top>
      <bottom/>
      <diagonal/>
    </border>
    <border>
      <left/>
      <right style="thin">
        <color rgb="FF44B3E1"/>
      </right>
      <top style="thin">
        <color rgb="FF44B3E1"/>
      </top>
      <bottom style="thin">
        <color rgb="FF44B3E1"/>
      </bottom>
      <diagonal/>
    </border>
  </borders>
  <cellStyleXfs count="3">
    <xf numFmtId="0" fontId="0" fillId="0" borderId="0"/>
    <xf numFmtId="0" fontId="14" fillId="0" borderId="0" applyNumberFormat="0" applyFill="0" applyBorder="0" applyAlignment="0" applyProtection="0"/>
    <xf numFmtId="9" fontId="15" fillId="0" borderId="0" applyFont="0" applyFill="0" applyBorder="0" applyAlignment="0" applyProtection="0"/>
  </cellStyleXfs>
  <cellXfs count="82">
    <xf numFmtId="0" fontId="0" fillId="0" borderId="0" xfId="0"/>
    <xf numFmtId="0" fontId="0" fillId="0" borderId="0" xfId="0" applyAlignment="1">
      <alignment wrapText="1"/>
    </xf>
    <xf numFmtId="0" fontId="1" fillId="0" borderId="0" xfId="0" applyFont="1"/>
    <xf numFmtId="0" fontId="0" fillId="0" borderId="0" xfId="0" applyAlignment="1">
      <alignment horizontal="left"/>
    </xf>
    <xf numFmtId="0" fontId="0" fillId="0" borderId="0" xfId="0" applyProtection="1">
      <protection locked="0"/>
    </xf>
    <xf numFmtId="14" fontId="0" fillId="0" borderId="0" xfId="0" applyNumberFormat="1" applyProtection="1">
      <protection locked="0"/>
    </xf>
    <xf numFmtId="0" fontId="0" fillId="0" borderId="0" xfId="0" applyAlignment="1" applyProtection="1">
      <alignment wrapText="1"/>
      <protection locked="0"/>
    </xf>
    <xf numFmtId="0" fontId="1" fillId="0" borderId="0" xfId="0" applyFont="1" applyAlignment="1">
      <alignment wrapText="1"/>
    </xf>
    <xf numFmtId="0" fontId="3" fillId="0" borderId="0" xfId="0" applyFont="1"/>
    <xf numFmtId="0" fontId="4" fillId="0" borderId="0" xfId="0" applyFont="1"/>
    <xf numFmtId="0" fontId="5" fillId="0" borderId="0" xfId="0" applyFont="1"/>
    <xf numFmtId="0" fontId="4" fillId="0" borderId="0" xfId="0" applyFont="1" applyAlignment="1">
      <alignment horizontal="left"/>
    </xf>
    <xf numFmtId="0" fontId="0" fillId="0" borderId="4" xfId="0" applyBorder="1"/>
    <xf numFmtId="0" fontId="3" fillId="2" borderId="0" xfId="0" applyFont="1" applyFill="1"/>
    <xf numFmtId="0" fontId="0" fillId="2" borderId="0" xfId="0" applyFill="1"/>
    <xf numFmtId="0" fontId="7" fillId="2" borderId="0" xfId="0" applyFont="1" applyFill="1"/>
    <xf numFmtId="0" fontId="0" fillId="3" borderId="4" xfId="0" applyFill="1" applyBorder="1"/>
    <xf numFmtId="14" fontId="0" fillId="0" borderId="0" xfId="0" applyNumberFormat="1" applyAlignment="1">
      <alignment wrapText="1"/>
    </xf>
    <xf numFmtId="14" fontId="0" fillId="0" borderId="0" xfId="0" applyNumberFormat="1"/>
    <xf numFmtId="0" fontId="1" fillId="0" borderId="0" xfId="0" applyFont="1" applyAlignment="1">
      <alignment horizontal="center"/>
    </xf>
    <xf numFmtId="0" fontId="0" fillId="0" borderId="0" xfId="0" applyAlignment="1">
      <alignment horizontal="center"/>
    </xf>
    <xf numFmtId="1" fontId="0" fillId="0" borderId="0" xfId="0" applyNumberFormat="1"/>
    <xf numFmtId="0" fontId="0" fillId="4" borderId="0" xfId="0" applyFill="1" applyAlignment="1" applyProtection="1">
      <alignment horizontal="center"/>
      <protection locked="0"/>
    </xf>
    <xf numFmtId="165" fontId="0" fillId="0" borderId="0" xfId="0" applyNumberFormat="1"/>
    <xf numFmtId="0" fontId="0" fillId="0" borderId="0" xfId="0" applyAlignment="1">
      <alignment horizontal="center" wrapText="1"/>
    </xf>
    <xf numFmtId="166" fontId="0" fillId="0" borderId="0" xfId="0" applyNumberFormat="1" applyAlignment="1">
      <alignment horizontal="center"/>
    </xf>
    <xf numFmtId="166" fontId="1" fillId="0" borderId="0" xfId="0" applyNumberFormat="1" applyFont="1" applyAlignment="1">
      <alignment horizontal="center"/>
    </xf>
    <xf numFmtId="0" fontId="17" fillId="5" borderId="2" xfId="0" applyFont="1" applyFill="1" applyBorder="1"/>
    <xf numFmtId="0" fontId="18" fillId="6" borderId="0" xfId="0" applyFont="1" applyFill="1" applyAlignment="1">
      <alignment wrapText="1"/>
    </xf>
    <xf numFmtId="0" fontId="7" fillId="0" borderId="0" xfId="0" applyFont="1"/>
    <xf numFmtId="0" fontId="19" fillId="0" borderId="0" xfId="0" applyFont="1"/>
    <xf numFmtId="0" fontId="20" fillId="0" borderId="0" xfId="0" applyFont="1" applyAlignment="1">
      <alignment horizontal="centerContinuous"/>
    </xf>
    <xf numFmtId="0" fontId="19" fillId="0" borderId="0" xfId="0" applyFont="1" applyAlignment="1">
      <alignment horizontal="centerContinuous"/>
    </xf>
    <xf numFmtId="0" fontId="19" fillId="0" borderId="0" xfId="0" applyFont="1" applyAlignment="1">
      <alignment horizontal="center"/>
    </xf>
    <xf numFmtId="0" fontId="20" fillId="0" borderId="0" xfId="0" applyFont="1"/>
    <xf numFmtId="164" fontId="19" fillId="0" borderId="0" xfId="0" applyNumberFormat="1" applyFont="1" applyAlignment="1">
      <alignment horizontal="center"/>
    </xf>
    <xf numFmtId="164" fontId="20" fillId="0" borderId="0" xfId="2" applyNumberFormat="1" applyFont="1" applyAlignment="1">
      <alignment horizontal="center"/>
    </xf>
    <xf numFmtId="164" fontId="19" fillId="0" borderId="0" xfId="2" applyNumberFormat="1" applyFont="1" applyAlignment="1">
      <alignment horizontal="center"/>
    </xf>
    <xf numFmtId="164" fontId="20" fillId="0" borderId="0" xfId="0" applyNumberFormat="1" applyFont="1" applyAlignment="1">
      <alignment horizontal="center"/>
    </xf>
    <xf numFmtId="1" fontId="20" fillId="0" borderId="0" xfId="0" applyNumberFormat="1" applyFont="1" applyAlignment="1">
      <alignment horizontal="center"/>
    </xf>
    <xf numFmtId="1" fontId="19" fillId="0" borderId="0" xfId="0" applyNumberFormat="1" applyFont="1" applyAlignment="1">
      <alignment horizontal="center"/>
    </xf>
    <xf numFmtId="0" fontId="16" fillId="0" borderId="0" xfId="0" applyFont="1"/>
    <xf numFmtId="0" fontId="7" fillId="0" borderId="0" xfId="0" applyFont="1" applyAlignment="1">
      <alignment wrapText="1"/>
    </xf>
    <xf numFmtId="0" fontId="7" fillId="0" borderId="5" xfId="0" applyFont="1" applyBorder="1" applyAlignment="1">
      <alignment wrapText="1"/>
    </xf>
    <xf numFmtId="0" fontId="3" fillId="0" borderId="0" xfId="0" applyFont="1" applyAlignment="1">
      <alignment wrapText="1"/>
    </xf>
    <xf numFmtId="14" fontId="7" fillId="0" borderId="0" xfId="0" applyNumberFormat="1" applyFont="1" applyAlignment="1">
      <alignment wrapText="1"/>
    </xf>
    <xf numFmtId="0" fontId="7" fillId="4" borderId="5" xfId="0" applyFont="1" applyFill="1" applyBorder="1" applyAlignment="1" applyProtection="1">
      <alignment wrapText="1"/>
      <protection locked="0"/>
    </xf>
    <xf numFmtId="0" fontId="7" fillId="4" borderId="0" xfId="0" applyFont="1" applyFill="1" applyAlignment="1" applyProtection="1">
      <alignment wrapText="1"/>
      <protection locked="0"/>
    </xf>
    <xf numFmtId="0" fontId="16" fillId="0" borderId="0" xfId="0" applyFont="1" applyAlignment="1">
      <alignment wrapText="1"/>
    </xf>
    <xf numFmtId="0" fontId="20" fillId="0" borderId="0" xfId="0" applyFont="1" applyAlignment="1">
      <alignment horizontal="center"/>
    </xf>
    <xf numFmtId="0" fontId="17" fillId="5" borderId="6" xfId="0" applyFont="1" applyFill="1" applyBorder="1"/>
    <xf numFmtId="0" fontId="17" fillId="5" borderId="6" xfId="0" applyFont="1" applyFill="1" applyBorder="1" applyAlignment="1">
      <alignment wrapText="1"/>
    </xf>
    <xf numFmtId="0" fontId="17" fillId="6" borderId="7" xfId="0" applyFont="1" applyFill="1" applyBorder="1" applyAlignment="1">
      <alignment wrapText="1"/>
    </xf>
    <xf numFmtId="0" fontId="0" fillId="0" borderId="6" xfId="0" applyBorder="1"/>
    <xf numFmtId="0" fontId="0" fillId="4" borderId="8" xfId="0" applyFill="1" applyBorder="1" applyAlignment="1" applyProtection="1">
      <alignment horizontal="center"/>
      <protection locked="0"/>
    </xf>
    <xf numFmtId="0" fontId="24" fillId="7" borderId="8" xfId="0" applyFont="1" applyFill="1" applyBorder="1" applyAlignment="1">
      <alignment wrapText="1"/>
    </xf>
    <xf numFmtId="14" fontId="12" fillId="8" borderId="0" xfId="0" applyNumberFormat="1" applyFont="1" applyFill="1" applyAlignment="1">
      <alignment wrapText="1"/>
    </xf>
    <xf numFmtId="0" fontId="12" fillId="8" borderId="8" xfId="0" applyFont="1" applyFill="1" applyBorder="1" applyAlignment="1">
      <alignment horizontal="center"/>
    </xf>
    <xf numFmtId="14" fontId="12" fillId="8" borderId="0" xfId="0" applyNumberFormat="1" applyFont="1" applyFill="1"/>
    <xf numFmtId="0" fontId="6" fillId="9" borderId="2" xfId="0" applyFont="1" applyFill="1" applyBorder="1" applyAlignment="1">
      <alignment vertical="top" wrapText="1"/>
    </xf>
    <xf numFmtId="0" fontId="27" fillId="0" borderId="9" xfId="0" applyFont="1" applyBorder="1"/>
    <xf numFmtId="0" fontId="6" fillId="10" borderId="2" xfId="0" applyFont="1" applyFill="1" applyBorder="1" applyAlignment="1">
      <alignment vertical="top" wrapText="1"/>
    </xf>
    <xf numFmtId="0" fontId="6" fillId="10" borderId="1" xfId="0" applyFont="1" applyFill="1" applyBorder="1" applyAlignment="1">
      <alignment vertical="top" wrapText="1"/>
    </xf>
    <xf numFmtId="0" fontId="6" fillId="11" borderId="2" xfId="0" applyFont="1" applyFill="1" applyBorder="1" applyAlignment="1">
      <alignment vertical="top" wrapText="1"/>
    </xf>
    <xf numFmtId="0" fontId="6" fillId="11" borderId="1" xfId="0" applyFont="1" applyFill="1" applyBorder="1" applyAlignment="1">
      <alignment vertical="top" wrapText="1"/>
    </xf>
    <xf numFmtId="0" fontId="27" fillId="0" borderId="10" xfId="0" applyFont="1" applyBorder="1"/>
    <xf numFmtId="0" fontId="28" fillId="12" borderId="0" xfId="0" applyFont="1" applyFill="1" applyAlignment="1">
      <alignment wrapText="1"/>
    </xf>
    <xf numFmtId="0" fontId="28" fillId="11" borderId="0" xfId="0" applyFont="1" applyFill="1" applyAlignment="1">
      <alignment wrapText="1"/>
    </xf>
    <xf numFmtId="0" fontId="6" fillId="11" borderId="0" xfId="0" applyFont="1" applyFill="1" applyAlignment="1">
      <alignment wrapText="1"/>
    </xf>
    <xf numFmtId="0" fontId="0" fillId="0" borderId="3" xfId="0" applyBorder="1" applyAlignment="1">
      <alignment wrapText="1"/>
    </xf>
    <xf numFmtId="0" fontId="13" fillId="0" borderId="0" xfId="0" applyFont="1" applyAlignment="1">
      <alignment horizontal="centerContinuous" wrapText="1"/>
    </xf>
    <xf numFmtId="0" fontId="6" fillId="0" borderId="0" xfId="0" applyFont="1" applyAlignment="1">
      <alignment vertical="top" wrapText="1"/>
    </xf>
    <xf numFmtId="0" fontId="30" fillId="0" borderId="0" xfId="0" applyFont="1" applyAlignment="1">
      <alignment wrapText="1"/>
    </xf>
    <xf numFmtId="0" fontId="0" fillId="0" borderId="0" xfId="0" applyNumberFormat="1" applyProtection="1">
      <protection locked="0"/>
    </xf>
    <xf numFmtId="0" fontId="0" fillId="0" borderId="0" xfId="0" applyFill="1"/>
    <xf numFmtId="0" fontId="35" fillId="2" borderId="0" xfId="1" applyFont="1" applyFill="1"/>
    <xf numFmtId="0" fontId="0" fillId="0" borderId="0" xfId="0" applyFont="1"/>
    <xf numFmtId="0" fontId="0" fillId="0" borderId="0" xfId="0" applyFont="1" applyProtection="1">
      <protection locked="0"/>
    </xf>
    <xf numFmtId="0" fontId="0" fillId="0" borderId="0" xfId="0" applyNumberFormat="1" applyProtection="1"/>
    <xf numFmtId="0" fontId="0" fillId="0" borderId="0" xfId="0" applyNumberFormat="1" applyFont="1" applyProtection="1"/>
    <xf numFmtId="14" fontId="0" fillId="0" borderId="0" xfId="0" applyNumberFormat="1" applyFont="1" applyProtection="1">
      <protection locked="0"/>
    </xf>
    <xf numFmtId="0" fontId="0" fillId="0" borderId="0" xfId="0" applyProtection="1"/>
  </cellXfs>
  <cellStyles count="3">
    <cellStyle name="Hyperlink" xfId="1" builtinId="8"/>
    <cellStyle name="Normal" xfId="0" builtinId="0"/>
    <cellStyle name="Percent" xfId="2" builtinId="5"/>
  </cellStyles>
  <dxfs count="85">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style="thin">
          <color rgb="FF44B3E1"/>
        </right>
        <top style="thin">
          <color rgb="FF44B3E1"/>
        </top>
        <bottom style="thin">
          <color rgb="FF44B3E1"/>
        </bottom>
        <vertical/>
        <horizontal/>
      </border>
    </dxf>
    <dxf>
      <font>
        <strike val="0"/>
        <outline val="0"/>
        <shadow val="0"/>
        <u val="none"/>
        <vertAlign val="baseline"/>
        <sz val="14"/>
        <color theme="1"/>
        <name val="Calibri"/>
        <family val="2"/>
        <scheme val="minor"/>
      </font>
      <fill>
        <patternFill patternType="solid">
          <fgColor indexed="64"/>
          <bgColor theme="7" tint="0.79998168889431442"/>
        </patternFill>
      </fill>
      <alignment horizontal="general" vertical="bottom" textRotation="0" wrapText="1" indent="0" justifyLastLine="0" shrinkToFit="0" readingOrder="0"/>
      <protection locked="0" hidden="0"/>
    </dxf>
    <dxf>
      <font>
        <strike val="0"/>
        <outline val="0"/>
        <shadow val="0"/>
        <u val="none"/>
        <vertAlign val="baseline"/>
        <sz val="14"/>
        <color theme="1"/>
        <name val="Calibri"/>
        <family val="2"/>
        <scheme val="minor"/>
      </font>
      <fill>
        <patternFill patternType="solid">
          <fgColor indexed="64"/>
          <bgColor theme="7" tint="0.79998168889431442"/>
        </patternFill>
      </fill>
      <alignment horizontal="general" vertical="bottom" textRotation="0" wrapText="1" indent="0" justifyLastLine="0" shrinkToFit="0" readingOrder="0"/>
      <protection locked="0" hidden="0"/>
    </dxf>
    <dxf>
      <font>
        <b/>
        <i val="0"/>
        <strike val="0"/>
        <condense val="0"/>
        <extend val="0"/>
        <outline val="0"/>
        <shadow val="0"/>
        <u val="none"/>
        <vertAlign val="baseline"/>
        <sz val="14"/>
        <color theme="1"/>
        <name val="Calibri"/>
        <family val="2"/>
        <scheme val="minor"/>
      </font>
      <numFmt numFmtId="19" formatCode="m/d/yyyy"/>
    </dxf>
    <dxf>
      <font>
        <b/>
        <i val="0"/>
        <strike val="0"/>
        <condense val="0"/>
        <extend val="0"/>
        <outline val="0"/>
        <shadow val="0"/>
        <u val="none"/>
        <vertAlign val="baseline"/>
        <sz val="14"/>
        <color theme="1"/>
        <name val="Calibri"/>
        <family val="2"/>
        <scheme val="minor"/>
      </font>
      <numFmt numFmtId="19" formatCode="m/d/yyyy"/>
    </dxf>
    <dxf>
      <font>
        <b/>
        <strike val="0"/>
        <outline val="0"/>
        <shadow val="0"/>
        <u val="none"/>
        <vertAlign val="baseline"/>
        <sz val="14"/>
        <color theme="1"/>
        <name val="Calibri"/>
        <family val="2"/>
        <scheme val="minor"/>
      </font>
    </dxf>
    <dxf>
      <font>
        <strike val="0"/>
        <outline val="0"/>
        <shadow val="0"/>
        <u val="none"/>
        <vertAlign val="baseline"/>
        <sz val="14"/>
        <color theme="1"/>
        <name val="Calibri"/>
        <family val="2"/>
        <scheme val="minor"/>
      </font>
    </dxf>
    <dxf>
      <font>
        <strike val="0"/>
        <outline val="0"/>
        <shadow val="0"/>
        <u val="none"/>
        <vertAlign val="baseline"/>
        <sz val="14"/>
        <color theme="1"/>
        <name val="Calibri"/>
        <family val="2"/>
        <scheme val="minor"/>
      </font>
      <alignment horizontal="general" vertical="bottom" textRotation="0" wrapText="1" indent="0" justifyLastLine="0" shrinkToFit="0" readingOrder="0"/>
    </dxf>
    <dxf>
      <font>
        <strike val="0"/>
        <outline val="0"/>
        <shadow val="0"/>
        <u val="none"/>
        <vertAlign val="baseline"/>
        <sz val="11"/>
        <name val="Calibri"/>
        <family val="2"/>
        <scheme val="minor"/>
      </font>
      <numFmt numFmtId="0" formatCode="General"/>
      <protection locked="1" hidden="0"/>
    </dxf>
    <dxf>
      <font>
        <strike val="0"/>
        <outline val="0"/>
        <shadow val="0"/>
        <u val="none"/>
        <vertAlign val="baseline"/>
        <sz val="11"/>
        <name val="Calibri"/>
        <family val="2"/>
        <scheme val="minor"/>
      </font>
      <numFmt numFmtId="0" formatCode="General"/>
      <protection locked="1" hidden="0"/>
    </dxf>
    <dxf>
      <protection locked="1" hidden="0"/>
    </dxf>
    <dxf>
      <font>
        <strike val="0"/>
        <outline val="0"/>
        <shadow val="0"/>
        <u val="none"/>
        <vertAlign val="baseline"/>
        <sz val="11"/>
        <name val="Calibri"/>
        <family val="2"/>
        <scheme val="minor"/>
      </font>
      <protection locked="0" hidden="0"/>
    </dxf>
    <dxf>
      <numFmt numFmtId="19" formatCode="m/d/yyyy"/>
      <protection locked="0" hidden="0"/>
    </dxf>
    <dxf>
      <numFmt numFmtId="0" formatCode="General"/>
      <protection locked="0" hidden="0"/>
    </dxf>
    <dxf>
      <protection locked="0" hidden="0"/>
    </dxf>
    <dxf>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protection locked="0" hidden="0"/>
    </dxf>
    <dxf>
      <protection locked="0" hidden="0"/>
    </dxf>
    <dxf>
      <numFmt numFmtId="19" formatCode="m/d/yyyy"/>
      <protection locked="0" hidden="0"/>
    </dxf>
    <dxf>
      <numFmt numFmtId="19" formatCode="m/d/yyyy"/>
      <protection locked="0" hidden="0"/>
    </dxf>
    <dxf>
      <numFmt numFmtId="0" formatCode="General"/>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protection locked="0" hidden="0"/>
    </dxf>
    <dxf>
      <protection locked="0" hidden="0"/>
    </dxf>
    <dxf>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protection locked="0" hidden="0"/>
    </dxf>
    <dxf>
      <font>
        <strike val="0"/>
        <outline val="0"/>
        <shadow val="0"/>
        <u val="none"/>
        <vertAlign val="baseline"/>
        <sz val="11"/>
        <name val="Calibri"/>
        <family val="2"/>
        <scheme val="minor"/>
      </font>
      <protection locked="0" hidden="0"/>
    </dxf>
    <dxf>
      <numFmt numFmtId="19" formatCode="m/d/yyyy"/>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numFmt numFmtId="0" formatCode="General"/>
      <protection locked="1" hidden="0"/>
    </dxf>
    <dxf>
      <numFmt numFmtId="0" formatCode="General"/>
      <protection locked="1"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center" vertical="bottom"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numFmt numFmtId="19" formatCode="m/d/yyyy"/>
      <fill>
        <patternFill patternType="solid">
          <fgColor theme="4" tint="0.79998168889431442"/>
          <bgColor theme="4" tint="0.79998168889431442"/>
        </patternFill>
      </fill>
      <alignment horizontal="general" vertical="bottom"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theme="1"/>
        <name val="Calibri"/>
        <family val="2"/>
        <scheme val="minor"/>
      </font>
      <numFmt numFmtId="19" formatCode="m/d/yyyy"/>
      <fill>
        <patternFill patternType="solid">
          <fgColor theme="4" tint="0.79998168889431442"/>
          <bgColor theme="4" tint="0.79998168889431442"/>
        </patternFill>
      </fill>
      <alignment horizontal="general" vertical="bottom" textRotation="0" wrapText="1" indent="0" justifyLastLine="0" shrinkToFit="0" readingOrder="0"/>
      <border diagonalUp="0" diagonalDown="0" outline="0">
        <left/>
        <right/>
        <top style="thin">
          <color theme="4" tint="0.39997558519241921"/>
        </top>
        <bottom/>
      </border>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alignment horizontal="general" vertical="bottom" textRotation="0" wrapText="1" indent="0" justifyLastLine="0" shrinkToFit="0" readingOrder="0"/>
      <border diagonalUp="0" diagonalDown="0" outline="0">
        <left/>
        <right/>
        <top style="thin">
          <color theme="4" tint="0.39997558519241921"/>
        </top>
        <bottom/>
      </border>
    </dxf>
    <dxf>
      <border outline="0">
        <top style="thin">
          <color theme="4" tint="0.39997558519241921"/>
        </top>
      </border>
    </dxf>
    <dxf>
      <border outline="0">
        <bottom style="thin">
          <color theme="4" tint="0.39997558519241921"/>
        </bottom>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center" vertical="bottom"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font>
    </dxf>
    <dxf>
      <alignment horizontal="general" vertical="bottom" textRotation="0" wrapText="1" indent="0" justifyLastLine="0" shrinkToFit="0" readingOrder="0"/>
    </dxf>
    <dxf>
      <font>
        <b/>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outline="0">
        <left/>
        <right/>
        <top style="thin">
          <color theme="4" tint="0.39997558519241921"/>
        </top>
        <bottom style="thin">
          <color theme="4" tint="0.39997558519241921"/>
        </bottom>
      </border>
    </dxf>
    <dxf>
      <font>
        <b/>
        <strike val="0"/>
        <outline val="0"/>
        <shadow val="0"/>
        <u val="none"/>
        <vertAlign val="baseline"/>
        <sz val="16"/>
        <color theme="1"/>
        <name val="Calibri"/>
        <family val="2"/>
        <scheme val="minor"/>
      </font>
    </dxf>
    <dxf>
      <font>
        <strike val="0"/>
        <outline val="0"/>
        <shadow val="0"/>
        <u val="none"/>
        <vertAlign val="baseline"/>
        <sz val="16"/>
        <color theme="1"/>
        <name val="Calibri"/>
        <family val="2"/>
        <scheme val="minor"/>
      </font>
    </dxf>
    <dxf>
      <font>
        <strike val="0"/>
        <outline val="0"/>
        <shadow val="0"/>
        <u val="none"/>
        <vertAlign val="baseline"/>
        <sz val="16"/>
        <color theme="1"/>
        <name val="Calibri"/>
        <family val="2"/>
        <scheme val="minor"/>
      </font>
    </dxf>
    <dxf>
      <font>
        <strike val="0"/>
        <outline val="0"/>
        <shadow val="0"/>
        <u val="none"/>
        <vertAlign val="baseline"/>
        <sz val="16"/>
        <color theme="1"/>
        <name val="Calibri"/>
        <family val="2"/>
        <scheme val="minor"/>
      </font>
    </dxf>
    <dxf>
      <font>
        <strike val="0"/>
        <outline val="0"/>
        <shadow val="0"/>
        <u val="none"/>
        <vertAlign val="baseline"/>
        <sz val="16"/>
        <color theme="1"/>
        <name val="Calibri"/>
        <family val="2"/>
        <scheme val="minor"/>
      </font>
    </dxf>
    <dxf>
      <font>
        <b/>
        <i val="0"/>
        <strike val="0"/>
        <condense val="0"/>
        <extend val="0"/>
        <outline val="0"/>
        <shadow val="0"/>
        <u val="none"/>
        <vertAlign val="baseline"/>
        <sz val="16"/>
        <color theme="1"/>
        <name val="Calibri"/>
        <family val="2"/>
        <scheme val="minor"/>
      </font>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6"/>
        <color theme="1"/>
        <name val="Calibri"/>
        <family val="2"/>
        <scheme val="minor"/>
      </font>
    </dxf>
    <dxf>
      <font>
        <b val="0"/>
        <i val="0"/>
        <strike val="0"/>
        <condense val="0"/>
        <extend val="0"/>
        <outline val="0"/>
        <shadow val="0"/>
        <u val="none"/>
        <vertAlign val="baseline"/>
        <sz val="16"/>
        <color theme="1"/>
        <name val="Calibri"/>
        <family val="2"/>
        <scheme val="minor"/>
      </font>
    </dxf>
    <dxf>
      <font>
        <strike val="0"/>
        <outline val="0"/>
        <shadow val="0"/>
        <u val="none"/>
        <vertAlign val="baseline"/>
        <sz val="16"/>
        <color theme="1"/>
        <name val="Calibri"/>
        <family val="2"/>
        <scheme val="minor"/>
      </font>
    </dxf>
    <dxf>
      <font>
        <strike val="0"/>
        <outline val="0"/>
        <shadow val="0"/>
        <u val="none"/>
        <vertAlign val="baseline"/>
        <sz val="16"/>
        <color theme="1"/>
        <name val="Calibri"/>
        <family val="2"/>
        <scheme val="minor"/>
      </font>
    </dxf>
    <dxf>
      <font>
        <b/>
        <i val="0"/>
        <strike val="0"/>
        <condense val="0"/>
        <extend val="0"/>
        <outline val="0"/>
        <shadow val="0"/>
        <u val="none"/>
        <vertAlign val="baseline"/>
        <sz val="16"/>
        <color theme="1"/>
        <name val="Calibri"/>
        <family val="2"/>
        <scheme val="minor"/>
      </font>
      <alignment horizontal="center" vertical="bottom" textRotation="0" wrapText="0" indent="0" justifyLastLine="0" shrinkToFit="0" readingOrder="0"/>
    </dxf>
    <dxf>
      <fill>
        <patternFill>
          <bgColor theme="9" tint="0.39994506668294322"/>
        </patternFill>
      </fill>
    </dxf>
    <dxf>
      <fill>
        <patternFill>
          <bgColor theme="9" tint="0.39994506668294322"/>
        </patternFill>
      </fill>
    </dxf>
  </dxfs>
  <tableStyles count="0" defaultTableStyle="TableStyleMedium2" defaultPivotStyle="PivotStyleLight16"/>
  <colors>
    <mruColors>
      <color rgb="FF9ECB7F"/>
      <color rgb="FF7ECFED"/>
      <color rgb="FFF3A671"/>
      <color rgb="FFF19759"/>
      <color rgb="FFEB6C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2DC1E731-8E45-4813-B6B0-D6B4FE2A8621}" name="Table23" displayName="Table23" ref="B4:J9" totalsRowShown="0" headerRowDxfId="82" dataDxfId="81">
  <autoFilter ref="B4:J9" xr:uid="{2DC1E731-8E45-4813-B6B0-D6B4FE2A8621}"/>
  <tableColumns count="9">
    <tableColumn id="1" xr3:uid="{59EBFB11-4BEB-4CAF-9C83-6B9A97ACD240}" name="Measure" dataDxfId="80"/>
    <tableColumn id="9" xr3:uid="{2B36E2C0-A622-4053-887C-25020520E5E5}" name="Measure Type" dataDxfId="79"/>
    <tableColumn id="2" xr3:uid="{5A299110-A0F4-4416-BD81-E8A061055BD3}" name="Direction" dataDxfId="78"/>
    <tableColumn id="3" xr3:uid="{5C278278-B893-4DAD-B737-1C54E1B5B11C}" name="Target" dataDxfId="77"/>
    <tableColumn id="4" xr3:uid="{676B29FC-402A-4591-B42A-795F420D403D}" name="Q1" dataDxfId="76"/>
    <tableColumn id="5" xr3:uid="{C37E074D-167F-4CD2-A2F6-74ADFF34407F}" name="Q2" dataDxfId="75"/>
    <tableColumn id="6" xr3:uid="{56A92657-A5AB-4E2E-A5C3-994F48D88CD8}" name="Q3" dataDxfId="74"/>
    <tableColumn id="7" xr3:uid="{CE931A1B-8952-4768-9C1C-966FA7F8ED74}" name="Q4" dataDxfId="73"/>
    <tableColumn id="8" xr3:uid="{934DFAB6-5095-40B9-A390-84721D16B42D}" name="YTD Actual" dataDxfId="72"/>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CA5F7D9-891B-4A5D-AF38-EF80418341D1}" name="luReferral" displayName="luReferral" ref="I6:I17" totalsRowShown="0" headerRowDxfId="1">
  <autoFilter ref="I6:I17" xr:uid="{5CA5F7D9-891B-4A5D-AF38-EF80418341D1}"/>
  <sortState xmlns:xlrd2="http://schemas.microsoft.com/office/spreadsheetml/2017/richdata2" ref="I7:I16">
    <sortCondition ref="I7:I16"/>
  </sortState>
  <tableColumns count="1">
    <tableColumn id="1" xr3:uid="{2C38FA62-CFD4-4C3B-99BB-A3215D930AA5}" name="Referral Source"/>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8538711-3906-4821-AFEE-E1CB33A4B7AB}" name="luGender" displayName="luGender" ref="K6:K9" totalsRowShown="0">
  <autoFilter ref="K6:K9" xr:uid="{A8538711-3906-4821-AFEE-E1CB33A4B7AB}"/>
  <sortState xmlns:xlrd2="http://schemas.microsoft.com/office/spreadsheetml/2017/richdata2" ref="K7:K9">
    <sortCondition ref="K7:K9"/>
  </sortState>
  <tableColumns count="1">
    <tableColumn id="1" xr3:uid="{81E94291-48A8-477A-B673-86B24A8ED03A}" name="Gender"/>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CFEF294-0F44-4AA5-9EF0-F244F97DBCAC}" name="luCJInvolve" displayName="luCJInvolve" ref="M6:M14" totalsRowShown="0">
  <autoFilter ref="M6:M14" xr:uid="{8CFEF294-0F44-4AA5-9EF0-F244F97DBCAC}"/>
  <tableColumns count="1">
    <tableColumn id="1" xr3:uid="{13650C1D-CF60-4324-89FB-3FDD1369F046}" name="CJ Involvement"/>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00BA41F-A1B4-4BBE-86B0-CC2CF22C285C}" name="luPregnant" displayName="luPregnant" ref="O6:O10" totalsRowShown="0">
  <autoFilter ref="O6:O10" xr:uid="{D00BA41F-A1B4-4BBE-86B0-CC2CF22C285C}"/>
  <tableColumns count="1">
    <tableColumn id="1" xr3:uid="{7507F85E-49BB-442F-8BBC-C8AD32EB5E9C}" name="Pregnant"/>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FC8E997-66A5-4FD7-8988-3F644744E5A2}" name="luMinorKids" displayName="luMinorKids" ref="Q6:Q8" totalsRowShown="0">
  <autoFilter ref="Q6:Q8" xr:uid="{7FC8E997-66A5-4FD7-8988-3F644744E5A2}"/>
  <tableColumns count="1">
    <tableColumn id="1" xr3:uid="{BEB94FBE-6EDA-48F2-B9D0-B56410F5A19C}" name="Minor Childre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50D3C893-B538-4F24-908A-3BB3FE440ECA}" name="luDepartRsn" displayName="luDepartRsn" ref="S6:S19" totalsRowShown="0" headerRowDxfId="0">
  <autoFilter ref="S6:S19" xr:uid="{50D3C893-B538-4F24-908A-3BB3FE440ECA}"/>
  <sortState xmlns:xlrd2="http://schemas.microsoft.com/office/spreadsheetml/2017/richdata2" ref="S7:S19">
    <sortCondition ref="S7:S19"/>
  </sortState>
  <tableColumns count="1">
    <tableColumn id="1" xr3:uid="{8FE67C02-F69E-4CD4-A47E-B000A70DC62A}" name="Final Departure Reaso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A8E24D3-B5AF-4358-84CC-6FBCAD17F24D}" name="luHousing" displayName="luHousing" ref="U6:U14" totalsRowShown="0">
  <autoFilter ref="U6:U14" xr:uid="{EA8E24D3-B5AF-4358-84CC-6FBCAD17F24D}"/>
  <sortState xmlns:xlrd2="http://schemas.microsoft.com/office/spreadsheetml/2017/richdata2" ref="U7:U13">
    <sortCondition ref="U7:U13"/>
  </sortState>
  <tableColumns count="1">
    <tableColumn id="1" xr3:uid="{4606C07B-A0E8-49B2-B21D-C3F07B0D1BA8}" name="Housing"/>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7360AAD-5BFF-4B43-A88B-A8FFFDDD1115}" name="luInsurance" displayName="luInsurance" ref="W6:W11" totalsRowShown="0">
  <autoFilter ref="W6:W11" xr:uid="{07360AAD-5BFF-4B43-A88B-A8FFFDDD1115}"/>
  <tableColumns count="1">
    <tableColumn id="1" xr3:uid="{DD5DA35A-5F7C-442E-A9B1-4A5E4D851202}" name="Insurance"/>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80DD6DA8-F1E7-4B8D-956B-F3608612CD80}" name="luYNUnkn" displayName="luYNUnkn" ref="Y6:Y9" totalsRowShown="0">
  <autoFilter ref="Y6:Y9" xr:uid="{80DD6DA8-F1E7-4B8D-956B-F3608612CD80}"/>
  <tableColumns count="1">
    <tableColumn id="1" xr3:uid="{775F510A-A15D-4410-A049-F12AC24EB1DD}" name="YNUnknow"/>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2C56EA44-A0EC-4855-A227-A17A48DF15E6}" name="TypeofTreatment2122" displayName="TypeofTreatment2122" ref="AA6:AA15" totalsRowShown="0">
  <autoFilter ref="AA6:AA15" xr:uid="{2C56EA44-A0EC-4855-A227-A17A48DF15E6}"/>
  <tableColumns count="1">
    <tableColumn id="1" xr3:uid="{BD4425F5-6B70-4BC8-98AB-EB7096CCB402}" name="Type of Treatmen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52083FE-F339-47F9-9817-8D799B5C5701}" name="Table7" displayName="Table7" ref="C11:D58" totalsRowShown="0">
  <autoFilter ref="C11:D58" xr:uid="{252083FE-F339-47F9-9817-8D799B5C5701}"/>
  <tableColumns count="2">
    <tableColumn id="1" xr3:uid="{3A332B35-B22E-4408-9086-C1D710A9F022}" name="Data field" dataDxfId="71"/>
    <tableColumn id="3" xr3:uid="{58C18FAC-D093-4964-8F5E-2440A359FA71}" name="Input Instruction" dataDxfId="7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2E92024B-3AB0-4E4F-95A7-F42E5A27ECE8}" name="TempExit" displayName="TempExit" ref="AC6:AC12" totalsRowShown="0">
  <autoFilter ref="AC6:AC12" xr:uid="{2E92024B-3AB0-4E4F-95A7-F42E5A27ECE8}"/>
  <tableColumns count="1">
    <tableColumn id="1" xr3:uid="{586B3FD0-8B67-47D6-94D1-4A1D24B0D256}" name="Temporary Exit"/>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AB8F4A3-F2EF-4CEA-85A9-B6910D2944A1}" name="TempReason" displayName="TempReason" ref="AE6:AE13" totalsRowShown="0">
  <autoFilter ref="AE6:AE13" xr:uid="{3AB8F4A3-F2EF-4CEA-85A9-B6910D2944A1}"/>
  <tableColumns count="1">
    <tableColumn id="1" xr3:uid="{ED8B946F-6EAE-496E-B41A-BE182356BA53}" name="Temporary Exit Reaso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39F90EE-C4D5-454D-8EBB-06FB342D3C04}" name="RecCap" displayName="RecCap" ref="AG6:AG108" totalsRowShown="0">
  <autoFilter ref="AG6:AG108" xr:uid="{939F90EE-C4D5-454D-8EBB-06FB342D3C04}"/>
  <tableColumns count="1">
    <tableColumn id="1" xr3:uid="{E3727346-4DCA-4B5B-BEC4-465326830767}" name="Rec Cap"/>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D91D73C-FB8C-4098-8654-3C4FC54C09C0}" name="Table4" displayName="Table4" ref="B6:E10" totalsRowShown="0">
  <autoFilter ref="B6:E10" xr:uid="{8D91D73C-FB8C-4098-8654-3C4FC54C09C0}"/>
  <tableColumns count="4">
    <tableColumn id="1" xr3:uid="{6CBC9763-3EA7-41DF-BA4C-624607915D83}" name="Quarter" dataDxfId="69"/>
    <tableColumn id="6" xr3:uid="{297370CC-B93F-4CF3-8742-585006C3142B}" name="Start Date" dataDxfId="68"/>
    <tableColumn id="7" xr3:uid="{BDF9C8CE-FB0D-4E47-8111-CFB540982130}" name="End Date" dataDxfId="67"/>
    <tableColumn id="8" xr3:uid="{26B92956-CA75-4D5D-8507-7AE22B00AE3F}" name="Total people who received recovery residence service during the quarter" dataDxfId="6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F6CDCDE4-CD8B-4266-9778-175F8A1C28CB}" name="Table17" displayName="Table17" ref="B18:F24" totalsRowShown="0" headerRowBorderDxfId="64" tableBorderDxfId="65" totalsRowBorderDxfId="63">
  <autoFilter ref="B18:F24" xr:uid="{F6CDCDE4-CD8B-4266-9778-175F8A1C28CB}"/>
  <tableColumns count="5">
    <tableColumn id="1" xr3:uid="{BFCD7903-F461-408E-B9AA-2A54D516556F}" name="SFY26" dataDxfId="62"/>
    <tableColumn id="2" xr3:uid="{CA6DDE02-9D9F-4445-A6ED-582E0169C5A5}" name="Start Date" dataDxfId="61"/>
    <tableColumn id="3" xr3:uid="{4E062380-CCF1-420D-82E1-513C9D142FF1}" name="End Date" dataDxfId="60"/>
    <tableColumn id="4" xr3:uid="{1EB608C5-5AFC-44B7-9C78-03F8ABEA0042}" name="Total unduplicated people served (cumulative from 7/1)" dataDxfId="59"/>
    <tableColumn id="8" xr3:uid="{D2225673-B143-4958-BE56-6A4701DB4744}" name="Instruction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8BA3455-0E40-4D7E-93B9-86069E0D15D4}" name="tblRRData" displayName="tblRRData" ref="B7:AU208" totalsRowShown="0" headerRowDxfId="58" dataDxfId="57">
  <autoFilter ref="B7:AU208" xr:uid="{18BA3455-0E40-4D7E-93B9-86069E0D15D4}"/>
  <tableColumns count="46">
    <tableColumn id="2" xr3:uid="{3B5BAAB5-8085-4739-B32A-CCAF1F2F58F9}" name="RR Row Number" dataDxfId="56"/>
    <tableColumn id="38" xr3:uid="{63900E6C-7FC6-414A-BD07-F1A3171FC963}" name="Recovery Residence Name/Location" dataDxfId="55"/>
    <tableColumn id="29" xr3:uid="{66E7D72C-621A-46FC-A087-066B5CFF5522}" name="Residence" dataDxfId="54">
      <calculatedColumnFormula>_xlfn.XLOOKUP(tblRRData[[#This Row],[Recovery Residence Name/Location]],luLocation[Location],luLocation[Organization],"")</calculatedColumnFormula>
    </tableColumn>
    <tableColumn id="24" xr3:uid="{C0C27F3E-CD7F-43D8-856F-737545D6563F}" name="Resident unique identifier" dataDxfId="53">
      <calculatedColumnFormula array="1">IFERROR(_xlfn.XLOOKUP(tblRRData[[#This Row],[Recovery Residence Name/Location]],luLocation[[#All],[Location]],luLocation[[#All],[Location Code]])&amp;"-"&amp;tblRRData[[#This Row],[RR Row Number]]&amp;"-"&amp;SFY,"")</calculatedColumnFormula>
    </tableColumn>
    <tableColumn id="13" xr3:uid="{8F4B1921-8E93-4F1F-8BA6-E198A0FBDDE5}" name="RR Unique Identifier (Optional)" dataDxfId="52"/>
    <tableColumn id="4" xr3:uid="{DE91FBD2-3A74-44FB-99E1-0DD7044C6E17}" name="Application date" dataDxfId="51"/>
    <tableColumn id="1" xr3:uid="{08D7A81D-883E-4B5E-8CA7-B225ADF3481E}" name="Intake date" dataDxfId="50"/>
    <tableColumn id="39" xr3:uid="{C429CF44-EEAD-4E95-8600-6A2F5FFFCA26}" name="What town was the person living or staying in prior to entering the RR?" dataDxfId="49"/>
    <tableColumn id="26" xr3:uid="{05C40B2E-2451-4B55-9832-34034921A7B4}" name="Has this person received Recovery Residence Services here or elsewhere in the past?" dataDxfId="48"/>
    <tableColumn id="17" xr3:uid="{6EAE147D-6E68-40E0-98A4-37799DB555F5}" name="Prior to recovery, primary substance of choice at intake?" dataDxfId="47"/>
    <tableColumn id="53" xr3:uid="{FC662863-0C0E-42F2-A5C5-09B7E16124A6}" name="Prior to recovery, secondary substance of choice at intake?" dataDxfId="46"/>
    <tableColumn id="34" xr3:uid="{599CACBE-CC71-43B5-A4DC-DE2E783FEFD8}" name="At intake, does this person report co-occurring SUD and mental health issues?" dataDxfId="45"/>
    <tableColumn id="33" xr3:uid="{C1C17D72-AAB5-4FAF-9920-DD6CD0254763}" name="At intake, does this person report co-occurring SUD and physical health issues?" dataDxfId="44"/>
    <tableColumn id="19" xr3:uid="{81259A83-B4BD-4FF0-9FB6-701442BD09D4}" name="Employment status at intake" dataDxfId="43"/>
    <tableColumn id="20" xr3:uid="{4432FE0A-485E-4935-9F33-7CCBCF87DC61}" name="Who referred the person to the Recovery Residence?" dataDxfId="42"/>
    <tableColumn id="36" xr3:uid="{7B37F387-2799-4ECC-AB90-544AE19BBFEB}" name="Was the resident receiving medications to treat opioid use disorder (MOUD) at intake?" dataDxfId="41"/>
    <tableColumn id="22" xr3:uid="{B3481DD2-3A08-4111-B612-EC05607D0138}" name="Resident's age at intake" dataDxfId="40"/>
    <tableColumn id="23" xr3:uid="{AEFE8A7F-FD8B-422D-A4E7-061EAD469281}" name="Resident's self-reported gender" dataDxfId="39"/>
    <tableColumn id="28" xr3:uid="{4C3FB3F4-EA80-436E-BE12-1239530C01D2}" name="Criminal justice involvement at intake?" dataDxfId="38"/>
    <tableColumn id="30" xr3:uid="{32D8E72E-8DC2-41F5-9BDA-0FF6035CF0B6}" name="Pregnant at intake?" dataDxfId="37"/>
    <tableColumn id="31" xr3:uid="{EA889BC7-D6DE-4CB4-870A-36CBB6863B00}" name="Is this person parenting minor (age &lt;18) children?" dataDxfId="36"/>
    <tableColumn id="32" xr3:uid="{6991E907-0419-4404-ADE5-951F12E4BBB6}" name="Number of minor children housed with parent at the Recovery Residence" dataDxfId="35"/>
    <tableColumn id="3" xr3:uid="{19A281BC-DB82-4717-8080-D29FB586D7F2}" name="Rec Cap score at intake" dataDxfId="34"/>
    <tableColumn id="45" xr3:uid="{F2B88A2F-00C3-4B73-B0A8-F3C8F8F8BD9E}" name="Rec Cap date (intake)" dataDxfId="33"/>
    <tableColumn id="25" xr3:uid="{A15CEBD9-5BBC-40D2-B4E4-EDFD65A7DAA5}" name="How many times was the person temporarily exited from the program during their stay?" dataDxfId="32"/>
    <tableColumn id="43" xr3:uid="{74D650A7-E427-4DA2-ACE2-6DEF3D56B2BC}" name="During the most recent temporary exit, where did they stay?" dataDxfId="31"/>
    <tableColumn id="41" xr3:uid="{3FDDC260-ACDC-470F-A742-6AE93C8A12C3}" name="Reason for most recent temporary exit" dataDxfId="30"/>
    <tableColumn id="8" xr3:uid="{7ED51D29-1EB6-44D4-AEBF-29B61B666D8D}" name="Final departure date" dataDxfId="29"/>
    <tableColumn id="11" xr3:uid="{AAF5EBE3-D886-4A44-8241-19F7E34F21D2}" name="Final departure reason" dataDxfId="28"/>
    <tableColumn id="40" xr3:uid="{86079C59-08DE-4EDA-9886-29181E89EDF3}" name="What town does the person plan to live or stay in after leaving the RR? " dataDxfId="27"/>
    <tableColumn id="18" xr3:uid="{C96C5A98-0C4A-49E9-99FB-C06F513C9A62}" name="Employment status at  departure" dataDxfId="26"/>
    <tableColumn id="37" xr3:uid="{B5D6BAE1-9768-4155-93FA-3EF2C907B103}" name="Housing status at departure " dataDxfId="25"/>
    <tableColumn id="21" xr3:uid="{2E8C817B-040D-45D4-9AFD-37F3F781BC46}" name="What health insurance does the person have at departure?" dataDxfId="24"/>
    <tableColumn id="35" xr3:uid="{F6D39F55-3F6D-4FD2-9BB3-471D280D7D50}" name="What clinical services or referrals to care in the community did the individual receive while at the RR?  Select the combination that best applies" dataDxfId="23"/>
    <tableColumn id="14" xr3:uid="{D04BFCC0-5F3E-4E59-8014-CE7F6B30F66F}" name="Was person receiving continued SUD Treatment Services at departure?" dataDxfId="22"/>
    <tableColumn id="12" xr3:uid="{1A280747-BD07-45AA-A8F2-09FF3E037C3A}" name="Was person connected to Recovery Support Services (as defined by the resident) at departure?" dataDxfId="21"/>
    <tableColumn id="10" xr3:uid="{18154A44-432A-48D7-ACE0-51561E7F1546}" name="Has the person increased the number of positive relationships (as defined by the resident) between intake and departure?" dataDxfId="20"/>
    <tableColumn id="15" xr3:uid="{9A2DDAC9-AA4C-478D-95D0-EEC7DB5C9BFD}" name="Received employment services during stay? (e.g., HireAbility, DOL)" dataDxfId="19"/>
    <tableColumn id="9" xr3:uid="{E3B593D1-FBF4-49E4-98F3-C603A13F8B5A}" name="Received housing voucher during stay?" dataDxfId="18"/>
    <tableColumn id="42" xr3:uid="{AC4026E8-1C10-4332-88F4-3572CED3F08A}" name="Received incentives during stay?" dataDxfId="17"/>
    <tableColumn id="5" xr3:uid="{E65DCE9A-46F3-4F92-963D-238E65CE9450}" name="Rec Cap at departure or last score on record" dataDxfId="16"/>
    <tableColumn id="44" xr3:uid="{54C2519A-6BF3-4EA8-BA3D-B54973B74819}" name="Rec Cap date (departure)" dataDxfId="15"/>
    <tableColumn id="16" xr3:uid="{3C723C7F-2AC4-4C5E-92B4-2C74560BA4EE}" name="Comments/Other" dataDxfId="14"/>
    <tableColumn id="6" xr3:uid="{83F4C6DA-E63D-48D1-B310-C776796768B0}" name="Number of days from initial application to placement" dataDxfId="13">
      <calculatedColumnFormula>tblRRData[[#This Row],[Intake date]]-tblRRData[[#This Row],[Application date]]</calculatedColumnFormula>
    </tableColumn>
    <tableColumn id="27" xr3:uid="{27C8BC64-61D4-4D3D-8898-D0E7AD09D59C}" name="Calculated Length of Stay (days)" dataDxfId="12">
      <calculatedColumnFormula>tblRRData[[#This Row],[Final departure date]]-tblRRData[[#This Row],[Intake date]]</calculatedColumnFormula>
    </tableColumn>
    <tableColumn id="7" xr3:uid="{952C0B6A-4EE9-4410-B714-194E1723560C}" name="SFY Quarter" dataDxfId="11">
      <calculatedColumnFormula>IF(tblRRData[[#This Row],[Final departure date]]&gt;0,IF(MONTH(tblRRData[[#This Row],[Final departure date]])&lt;4,"Q3",IF(MONTH(tblRRData[[#This Row],[Final departure date]])&lt;7,"Q4",IF(MONTH(tblRRData[[#This Row],[Final departure date]])&lt;10,"Q1","Q2"))),"")</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DAF46336-E56E-429E-9076-27BC6DE1DDCD}" name="Table41823" displayName="Table41823" ref="B3:F7" totalsRowShown="0" headerRowDxfId="10" dataDxfId="9">
  <autoFilter ref="B3:F7" xr:uid="{DAF46336-E56E-429E-9076-27BC6DE1DDCD}"/>
  <tableColumns count="5">
    <tableColumn id="1" xr3:uid="{019A9531-E5F9-49DE-98D5-4C08306CEBCF}" name="Quarter" dataDxfId="8"/>
    <tableColumn id="4" xr3:uid="{83320C9B-46D8-4762-BE04-5CCC304C2708}" name="Quarter Start Date" dataDxfId="7">
      <calculatedColumnFormula>'SFY27 Number Served'!C7</calculatedColumnFormula>
    </tableColumn>
    <tableColumn id="5" xr3:uid="{537440F4-26F5-475E-BBDF-A37E4BC9CAC5}" name="Quarter End Date" dataDxfId="6">
      <calculatedColumnFormula>'SFY27 Number Served'!D7</calculatedColumnFormula>
    </tableColumn>
    <tableColumn id="2" xr3:uid="{DDE2DA32-D154-4E14-8364-F3815E9D9816}" name="Successes" dataDxfId="5"/>
    <tableColumn id="3" xr3:uid="{19022C53-2F69-4668-BCEF-1342F9DE0338}" name="Challenges" dataDxfId="4"/>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E6A64B7-9532-4A96-AA37-C80D380F6080}" name="luLocation" displayName="luLocation" ref="A6:C41" totalsRowShown="0">
  <autoFilter ref="A6:C41" xr:uid="{5E6A64B7-9532-4A96-AA37-C80D380F6080}"/>
  <sortState xmlns:xlrd2="http://schemas.microsoft.com/office/spreadsheetml/2017/richdata2" ref="A7:B33">
    <sortCondition ref="B6:B33"/>
  </sortState>
  <tableColumns count="3">
    <tableColumn id="1" xr3:uid="{E6360C4B-B3E3-414D-84A6-434ACAADF98A}" name="Location"/>
    <tableColumn id="2" xr3:uid="{1D815513-C2E3-411F-B8E3-E17F2BDCCB11}" name="Location Code"/>
    <tableColumn id="3" xr3:uid="{91E7406E-A709-439A-BD27-5A8083A456EF}" name="Organization" dataDxfId="3"/>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7C993FE-E7A5-449D-88BD-B57AB0592708}" name="luSubstance" displayName="luSubstance" ref="E6:E12" totalsRowShown="0">
  <autoFilter ref="E6:E12" xr:uid="{07C993FE-E7A5-449D-88BD-B57AB0592708}"/>
  <tableColumns count="1">
    <tableColumn id="1" xr3:uid="{30BE0F6F-90D7-41D6-AEF4-4EDCB1C1BB05}" name="Substance"/>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152B88-F0E2-42AA-9378-F55A371DB52C}" name="luEmployment" displayName="luEmployment" ref="G6:G14" totalsRowShown="0" headerRowDxfId="2">
  <autoFilter ref="G6:G14" xr:uid="{0D152B88-F0E2-42AA-9378-F55A371DB52C}"/>
  <sortState xmlns:xlrd2="http://schemas.microsoft.com/office/spreadsheetml/2017/richdata2" ref="G7:G13">
    <sortCondition ref="G7:G13"/>
  </sortState>
  <tableColumns count="1">
    <tableColumn id="1" xr3:uid="{7C6A73B2-FF55-491D-877A-005379102381}" name="Employment"/>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1.bin"/><Relationship Id="rId1" Type="http://schemas.openxmlformats.org/officeDocument/2006/relationships/hyperlink" Target="https://survey.alchemer.com/s3/8919332/Recovery-House-FY27-Data-Collection-Reporting"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table" Target="../tables/table6.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3.xml"/><Relationship Id="rId13" Type="http://schemas.openxmlformats.org/officeDocument/2006/relationships/table" Target="../tables/table18.xml"/><Relationship Id="rId3" Type="http://schemas.openxmlformats.org/officeDocument/2006/relationships/table" Target="../tables/table8.xml"/><Relationship Id="rId7" Type="http://schemas.openxmlformats.org/officeDocument/2006/relationships/table" Target="../tables/table12.xml"/><Relationship Id="rId12" Type="http://schemas.openxmlformats.org/officeDocument/2006/relationships/table" Target="../tables/table17.xml"/><Relationship Id="rId17" Type="http://schemas.openxmlformats.org/officeDocument/2006/relationships/table" Target="../tables/table22.xml"/><Relationship Id="rId2" Type="http://schemas.openxmlformats.org/officeDocument/2006/relationships/table" Target="../tables/table7.xml"/><Relationship Id="rId16" Type="http://schemas.openxmlformats.org/officeDocument/2006/relationships/table" Target="../tables/table21.xml"/><Relationship Id="rId1" Type="http://schemas.openxmlformats.org/officeDocument/2006/relationships/printerSettings" Target="../printerSettings/printerSettings4.bin"/><Relationship Id="rId6" Type="http://schemas.openxmlformats.org/officeDocument/2006/relationships/table" Target="../tables/table11.xml"/><Relationship Id="rId11" Type="http://schemas.openxmlformats.org/officeDocument/2006/relationships/table" Target="../tables/table16.xml"/><Relationship Id="rId5" Type="http://schemas.openxmlformats.org/officeDocument/2006/relationships/table" Target="../tables/table10.xml"/><Relationship Id="rId15" Type="http://schemas.openxmlformats.org/officeDocument/2006/relationships/table" Target="../tables/table20.xml"/><Relationship Id="rId10" Type="http://schemas.openxmlformats.org/officeDocument/2006/relationships/table" Target="../tables/table15.xml"/><Relationship Id="rId4" Type="http://schemas.openxmlformats.org/officeDocument/2006/relationships/table" Target="../tables/table9.xml"/><Relationship Id="rId9" Type="http://schemas.openxmlformats.org/officeDocument/2006/relationships/table" Target="../tables/table14.xml"/><Relationship Id="rId14" Type="http://schemas.openxmlformats.org/officeDocument/2006/relationships/table" Target="../tables/table1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B963A-8F67-4BB0-AABD-4695CCDAC407}">
  <sheetPr>
    <tabColor rgb="FFFFFF00"/>
  </sheetPr>
  <dimension ref="B1:M28"/>
  <sheetViews>
    <sheetView zoomScaleNormal="100" workbookViewId="0">
      <selection activeCell="J8" sqref="J8"/>
    </sheetView>
  </sheetViews>
  <sheetFormatPr defaultRowHeight="15"/>
  <cols>
    <col min="1" max="1" width="2.42578125" customWidth="1"/>
    <col min="2" max="2" width="49.5703125" customWidth="1"/>
    <col min="3" max="3" width="36.5703125" customWidth="1"/>
    <col min="4" max="4" width="16.5703125" customWidth="1"/>
    <col min="5" max="5" width="13.140625" customWidth="1"/>
    <col min="6" max="6" width="12.42578125" customWidth="1"/>
    <col min="7" max="8" width="12" customWidth="1"/>
    <col min="9" max="9" width="11.7109375" customWidth="1"/>
    <col min="10" max="10" width="20.28515625" customWidth="1"/>
  </cols>
  <sheetData>
    <row r="1" spans="2:13" ht="21">
      <c r="B1" s="30" t="s">
        <v>0</v>
      </c>
      <c r="C1" s="2"/>
    </row>
    <row r="2" spans="2:13" ht="17.25" customHeight="1"/>
    <row r="4" spans="2:13" ht="21">
      <c r="B4" s="30" t="s">
        <v>1</v>
      </c>
      <c r="C4" s="30" t="s">
        <v>2</v>
      </c>
      <c r="D4" s="31" t="s">
        <v>3</v>
      </c>
      <c r="E4" s="32" t="s">
        <v>4</v>
      </c>
      <c r="F4" s="33" t="s">
        <v>5</v>
      </c>
      <c r="G4" s="33" t="s">
        <v>6</v>
      </c>
      <c r="H4" s="33" t="s">
        <v>7</v>
      </c>
      <c r="I4" s="33" t="s">
        <v>8</v>
      </c>
      <c r="J4" s="33" t="s">
        <v>9</v>
      </c>
      <c r="K4" s="34"/>
      <c r="L4" s="30"/>
      <c r="M4" s="34"/>
    </row>
    <row r="5" spans="2:13" ht="21">
      <c r="B5" s="34" t="s">
        <v>10</v>
      </c>
      <c r="C5" s="34" t="s">
        <v>11</v>
      </c>
      <c r="D5" s="49" t="s">
        <v>12</v>
      </c>
      <c r="E5" s="35">
        <v>0.3</v>
      </c>
      <c r="F5" s="38" t="str">
        <f>IFERROR(F13/F9,"No Data")</f>
        <v>No Data</v>
      </c>
      <c r="G5" s="38" t="str">
        <f>IFERROR(G13/G9,"No Data")</f>
        <v>No Data</v>
      </c>
      <c r="H5" s="38" t="str">
        <f>IFERROR(H13/H9,"No Data")</f>
        <v>No Data</v>
      </c>
      <c r="I5" s="38" t="str">
        <f>IFERROR(I13/I9,"No Data")</f>
        <v>No Data</v>
      </c>
      <c r="J5" s="35" t="str">
        <f>IFERROR(J13/J9,"No Data")</f>
        <v>No Data</v>
      </c>
      <c r="K5" s="34"/>
      <c r="L5" s="34"/>
      <c r="M5" s="34"/>
    </row>
    <row r="6" spans="2:13" ht="21">
      <c r="B6" s="34" t="s">
        <v>13</v>
      </c>
      <c r="C6" s="34" t="s">
        <v>14</v>
      </c>
      <c r="D6" s="49" t="s">
        <v>15</v>
      </c>
      <c r="E6" s="35">
        <v>0.35</v>
      </c>
      <c r="F6" s="36" t="str">
        <f>IFERROR(F12/F9,"No Data")</f>
        <v>No Data</v>
      </c>
      <c r="G6" s="36" t="str">
        <f>IFERROR(G12/G9,"No Data")</f>
        <v>No Data</v>
      </c>
      <c r="H6" s="36" t="str">
        <f>IFERROR(H12/H9,"No Data")</f>
        <v>No Data</v>
      </c>
      <c r="I6" s="36" t="str">
        <f>IFERROR(I12/I9,"No Data")</f>
        <v>No Data</v>
      </c>
      <c r="J6" s="37" t="str">
        <f>IFERROR(J12/J9,"No Data")</f>
        <v>No Data</v>
      </c>
      <c r="K6" s="34"/>
      <c r="L6" s="34"/>
      <c r="M6" s="34"/>
    </row>
    <row r="7" spans="2:13" ht="21">
      <c r="B7" s="34" t="s">
        <v>16</v>
      </c>
      <c r="C7" s="34" t="s">
        <v>14</v>
      </c>
      <c r="D7" s="49" t="s">
        <v>17</v>
      </c>
      <c r="E7" s="49" t="s">
        <v>17</v>
      </c>
      <c r="F7" s="39" t="str">
        <f>IFERROR(F11/F9,"No Data")</f>
        <v>No Data</v>
      </c>
      <c r="G7" s="39" t="str">
        <f>IFERROR(G11/G9,"No Data")</f>
        <v>No Data</v>
      </c>
      <c r="H7" s="39" t="str">
        <f>IFERROR(H11/H9,"No Data")</f>
        <v>No Data</v>
      </c>
      <c r="I7" s="39" t="str">
        <f>IFERROR(I11/I9,"No Data")</f>
        <v>No Data</v>
      </c>
      <c r="J7" s="40" t="str">
        <f>IFERROR(J11/J9,"No Data")</f>
        <v>No Data</v>
      </c>
      <c r="K7" s="34"/>
      <c r="L7" s="34"/>
      <c r="M7" s="34"/>
    </row>
    <row r="8" spans="2:13" ht="21">
      <c r="B8" s="34" t="s">
        <v>18</v>
      </c>
      <c r="C8" s="34" t="s">
        <v>14</v>
      </c>
      <c r="D8" s="49" t="s">
        <v>17</v>
      </c>
      <c r="E8" s="38" t="s">
        <v>17</v>
      </c>
      <c r="F8" s="49">
        <f>'SFY27 Number Served'!E21</f>
        <v>0</v>
      </c>
      <c r="G8" s="49">
        <f>IF('SFY27 Number Served'!E22-'SFY27 Number Served'!E21&lt;0, "0",'SFY27 Number Served'!E22-'SFY27 Number Served'!E21)</f>
        <v>0</v>
      </c>
      <c r="H8" s="49">
        <f>IF('SFY27 Number Served'!E23-'SFY27 Number Served'!E22&lt;0, "0",'SFY27 Number Served'!E23-'SFY27 Number Served'!E22)</f>
        <v>0</v>
      </c>
      <c r="I8" s="49">
        <f>IF('SFY27 Number Served'!E24-'SFY27 Number Served'!E23&lt;0, "0",'SFY27 Number Served'!E24-'SFY27 Number Served'!E23)</f>
        <v>0</v>
      </c>
      <c r="J8" s="33" t="str">
        <f ca="1">'SFY27 Number Served'!E26</f>
        <v>No Data</v>
      </c>
    </row>
    <row r="9" spans="2:13" ht="22.5" customHeight="1">
      <c r="B9" s="34" t="s">
        <v>19</v>
      </c>
      <c r="C9" s="34" t="s">
        <v>14</v>
      </c>
      <c r="D9" s="49" t="s">
        <v>17</v>
      </c>
      <c r="E9" s="38" t="s">
        <v>17</v>
      </c>
      <c r="F9" s="49">
        <f>COUNTIF(tblRRData[SFY Quarter],"Q1")</f>
        <v>0</v>
      </c>
      <c r="G9" s="49">
        <f>COUNTIF(tblRRData[SFY Quarter],"Q2")</f>
        <v>0</v>
      </c>
      <c r="H9" s="49">
        <f>COUNTIF(tblRRData[SFY Quarter],"Q3")</f>
        <v>0</v>
      </c>
      <c r="I9" s="49">
        <f>COUNTIF(tblRRData[SFY Quarter],"Q4")</f>
        <v>0</v>
      </c>
      <c r="J9" s="33">
        <f>SUM(F9:I9)</f>
        <v>0</v>
      </c>
    </row>
    <row r="11" spans="2:13" hidden="1">
      <c r="B11" t="s">
        <v>20</v>
      </c>
      <c r="F11">
        <f>SUMIFS(tblRRData[Calculated Length of Stay (days)],tblRRData[SFY Quarter],"Q1")</f>
        <v>0</v>
      </c>
      <c r="G11">
        <f>SUMIFS(tblRRData[Calculated Length of Stay (days)],tblRRData[SFY Quarter],"Q2")</f>
        <v>0</v>
      </c>
      <c r="H11">
        <f>SUMIFS(tblRRData[Calculated Length of Stay (days)],tblRRData[SFY Quarter],"Q3")</f>
        <v>0</v>
      </c>
      <c r="I11">
        <f>SUMIFS(tblRRData[Calculated Length of Stay (days)],tblRRData[SFY Quarter],"Q4")</f>
        <v>0</v>
      </c>
      <c r="J11">
        <f>SUM(F11:I11)</f>
        <v>0</v>
      </c>
    </row>
    <row r="12" spans="2:13" hidden="1">
      <c r="B12" t="s">
        <v>21</v>
      </c>
      <c r="F12">
        <f>COUNTIFS(tblRRData[Employment status at  departure],"Unemployed",tblRRData[SFY Quarter],"Q1")</f>
        <v>0</v>
      </c>
      <c r="G12">
        <f>COUNTIFS(tblRRData[Employment status at  departure],"Unemployed",tblRRData[SFY Quarter],"Q2")</f>
        <v>0</v>
      </c>
      <c r="H12">
        <f>COUNTIFS(tblRRData[Employment status at  departure],"Unemployed",tblRRData[SFY Quarter],"Q3")</f>
        <v>0</v>
      </c>
      <c r="I12">
        <f>COUNTIFS(tblRRData[Employment status at  departure],"Unemployed",tblRRData[SFY Quarter],"Q4")</f>
        <v>0</v>
      </c>
      <c r="J12">
        <f>SUM(F12:I12)</f>
        <v>0</v>
      </c>
    </row>
    <row r="13" spans="2:13" hidden="1">
      <c r="B13" t="s">
        <v>22</v>
      </c>
      <c r="F13">
        <f>COUNTIFS(tblRRData[[Housing status at departure ]],"Permanent Housing",tblRRData[SFY Quarter],"Q1")</f>
        <v>0</v>
      </c>
      <c r="G13">
        <f>COUNTIFS(tblRRData[[Housing status at departure ]],"Permanent Housing",tblRRData[SFY Quarter],"Q2")</f>
        <v>0</v>
      </c>
      <c r="H13">
        <f>COUNTIFS(tblRRData[[Housing status at departure ]],"Permanent Housing",tblRRData[SFY Quarter],"Q3")</f>
        <v>0</v>
      </c>
      <c r="I13">
        <f>COUNTIFS(tblRRData[[Housing status at departure ]],"Permanent Housing",tblRRData[SFY Quarter],"Q4")</f>
        <v>0</v>
      </c>
      <c r="J13">
        <f>SUM(F13:I13)</f>
        <v>0</v>
      </c>
    </row>
    <row r="14" spans="2:13">
      <c r="B14" s="2"/>
    </row>
    <row r="18" spans="2:6">
      <c r="B18" s="2"/>
    </row>
    <row r="19" spans="2:6">
      <c r="C19" s="24"/>
      <c r="D19" s="24"/>
      <c r="E19" s="24"/>
      <c r="F19" s="1"/>
    </row>
    <row r="20" spans="2:6">
      <c r="C20" s="20"/>
      <c r="D20" s="25"/>
      <c r="E20" s="25"/>
    </row>
    <row r="21" spans="2:6">
      <c r="C21" s="20"/>
      <c r="D21" s="25"/>
      <c r="E21" s="25"/>
    </row>
    <row r="22" spans="2:6">
      <c r="C22" s="20"/>
      <c r="D22" s="25"/>
      <c r="E22" s="25"/>
    </row>
    <row r="23" spans="2:6">
      <c r="C23" s="20"/>
      <c r="D23" s="25"/>
      <c r="E23" s="25"/>
    </row>
    <row r="24" spans="2:6">
      <c r="C24" s="20"/>
      <c r="D24" s="25"/>
      <c r="E24" s="25"/>
    </row>
    <row r="25" spans="2:6">
      <c r="C25" s="20"/>
      <c r="D25" s="25"/>
      <c r="E25" s="25"/>
    </row>
    <row r="26" spans="2:6">
      <c r="B26" s="2"/>
      <c r="C26" s="19"/>
      <c r="D26" s="26"/>
      <c r="E26" s="26"/>
    </row>
    <row r="28" spans="2:6">
      <c r="C28" s="23"/>
    </row>
  </sheetData>
  <sheetProtection algorithmName="SHA-512" hashValue="Lhnvzcn5DeBABUOYnNl+JQozDsOe4eBFbYv5PXsVg3Am3iXWNyiOsa92rKz54oL7wK0U0kvCWULgKTlysp+Kog==" saltValue="vX5znjEFMTw/IPkBTK3ZIg==" spinCount="100000" sheet="1" objects="1" scenarios="1" formatColumns="0" formatRows="0"/>
  <conditionalFormatting sqref="J5">
    <cfRule type="containsText" priority="2" stopIfTrue="1" operator="containsText" text="No Data">
      <formula>NOT(ISERROR(SEARCH("No Data",J5)))</formula>
    </cfRule>
    <cfRule type="cellIs" dxfId="84" priority="4" operator="greaterThanOrEqual">
      <formula>$E$5</formula>
    </cfRule>
  </conditionalFormatting>
  <conditionalFormatting sqref="J6">
    <cfRule type="cellIs" dxfId="83" priority="3" operator="lessThanOrEqual">
      <formula>$E$6</formula>
    </cfRule>
  </conditionalFormatting>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1BDD7-86C8-4A6C-8074-7D32FE6B6301}">
  <dimension ref="A1:E94"/>
  <sheetViews>
    <sheetView topLeftCell="A42" zoomScale="130" zoomScaleNormal="130" workbookViewId="0">
      <selection activeCell="C29" sqref="C29"/>
    </sheetView>
  </sheetViews>
  <sheetFormatPr defaultRowHeight="15"/>
  <cols>
    <col min="1" max="1" width="2.85546875" customWidth="1"/>
    <col min="2" max="2" width="18" customWidth="1"/>
    <col min="3" max="3" width="42.28515625" customWidth="1"/>
    <col min="4" max="4" width="121.85546875" customWidth="1"/>
    <col min="5" max="5" width="8.140625" customWidth="1"/>
    <col min="6" max="6" width="9.140625" customWidth="1"/>
  </cols>
  <sheetData>
    <row r="1" spans="1:5" ht="18.75">
      <c r="A1" s="14"/>
      <c r="B1" s="13" t="s">
        <v>23</v>
      </c>
      <c r="C1" s="14"/>
      <c r="D1" s="14"/>
    </row>
    <row r="2" spans="1:5" ht="18.75">
      <c r="A2" s="14"/>
      <c r="B2" s="13"/>
      <c r="C2" s="14"/>
      <c r="D2" s="14"/>
    </row>
    <row r="3" spans="1:5" ht="18.75">
      <c r="A3" s="14"/>
      <c r="B3" s="15" t="s">
        <v>24</v>
      </c>
      <c r="C3" s="14"/>
      <c r="D3" s="14"/>
    </row>
    <row r="4" spans="1:5" ht="18.75">
      <c r="A4" s="14"/>
      <c r="B4" s="15" t="s">
        <v>25</v>
      </c>
      <c r="C4" s="14"/>
      <c r="D4" s="14"/>
    </row>
    <row r="5" spans="1:5" ht="18.75">
      <c r="A5" s="14"/>
      <c r="B5" s="15" t="s">
        <v>26</v>
      </c>
      <c r="C5" s="14"/>
      <c r="D5" s="14"/>
    </row>
    <row r="6" spans="1:5" ht="18.75">
      <c r="A6" s="14"/>
      <c r="B6" s="75" t="s">
        <v>27</v>
      </c>
      <c r="C6" s="14"/>
      <c r="D6" s="14"/>
      <c r="E6" s="74"/>
    </row>
    <row r="7" spans="1:5" ht="18.75">
      <c r="A7" s="14"/>
      <c r="B7" s="15" t="s">
        <v>28</v>
      </c>
      <c r="C7" s="14"/>
      <c r="D7" s="14"/>
    </row>
    <row r="8" spans="1:5" ht="18.75">
      <c r="A8" s="14"/>
      <c r="B8" s="15" t="s">
        <v>29</v>
      </c>
      <c r="C8" s="14"/>
      <c r="D8" s="14"/>
    </row>
    <row r="9" spans="1:5" ht="18.75">
      <c r="A9" s="14"/>
      <c r="B9" s="15" t="s">
        <v>30</v>
      </c>
      <c r="C9" s="14"/>
      <c r="D9" s="14"/>
    </row>
    <row r="10" spans="1:5">
      <c r="A10" s="14"/>
      <c r="B10" s="14"/>
      <c r="C10" s="14"/>
      <c r="D10" s="14"/>
    </row>
    <row r="11" spans="1:5">
      <c r="A11" s="14"/>
      <c r="B11" s="27" t="s">
        <v>31</v>
      </c>
      <c r="C11" t="s">
        <v>32</v>
      </c>
      <c r="D11" t="s">
        <v>33</v>
      </c>
    </row>
    <row r="12" spans="1:5" ht="45.75" customHeight="1">
      <c r="A12" s="14"/>
      <c r="B12" s="61" t="s">
        <v>34</v>
      </c>
      <c r="C12" s="62" t="s">
        <v>35</v>
      </c>
      <c r="D12" s="1" t="s">
        <v>36</v>
      </c>
    </row>
    <row r="13" spans="1:5" ht="45">
      <c r="A13" s="14"/>
      <c r="B13" s="61"/>
      <c r="C13" s="62" t="s">
        <v>37</v>
      </c>
      <c r="D13" s="1" t="s">
        <v>38</v>
      </c>
    </row>
    <row r="14" spans="1:5">
      <c r="A14" s="14"/>
      <c r="B14" s="63" t="s">
        <v>39</v>
      </c>
      <c r="C14" s="63" t="s">
        <v>40</v>
      </c>
      <c r="D14" s="1" t="s">
        <v>41</v>
      </c>
    </row>
    <row r="15" spans="1:5">
      <c r="A15" s="14"/>
      <c r="B15" s="63"/>
      <c r="C15" s="64" t="s">
        <v>42</v>
      </c>
      <c r="D15" s="1" t="s">
        <v>43</v>
      </c>
    </row>
    <row r="16" spans="1:5">
      <c r="A16" s="14"/>
      <c r="B16" s="63"/>
      <c r="C16" s="64" t="s">
        <v>44</v>
      </c>
      <c r="D16" s="1" t="s">
        <v>45</v>
      </c>
    </row>
    <row r="17" spans="1:4">
      <c r="A17" s="14"/>
      <c r="B17" s="63"/>
      <c r="C17" s="64" t="s">
        <v>46</v>
      </c>
      <c r="D17" s="1" t="s">
        <v>47</v>
      </c>
    </row>
    <row r="18" spans="1:4" ht="30">
      <c r="A18" s="14"/>
      <c r="B18" s="63"/>
      <c r="C18" s="64" t="s">
        <v>48</v>
      </c>
      <c r="D18" s="1" t="s">
        <v>49</v>
      </c>
    </row>
    <row r="19" spans="1:4" ht="30">
      <c r="A19" s="14"/>
      <c r="B19" s="63"/>
      <c r="C19" s="64" t="s">
        <v>50</v>
      </c>
      <c r="D19" s="1" t="s">
        <v>51</v>
      </c>
    </row>
    <row r="20" spans="1:4" ht="30">
      <c r="A20" s="14"/>
      <c r="B20" s="63"/>
      <c r="C20" s="64" t="s">
        <v>52</v>
      </c>
      <c r="D20" s="1" t="s">
        <v>53</v>
      </c>
    </row>
    <row r="21" spans="1:4" ht="30">
      <c r="A21" s="14"/>
      <c r="B21" s="63"/>
      <c r="C21" s="64" t="s">
        <v>54</v>
      </c>
      <c r="D21" s="1" t="s">
        <v>55</v>
      </c>
    </row>
    <row r="22" spans="1:4" ht="30">
      <c r="A22" s="14"/>
      <c r="B22" s="63"/>
      <c r="C22" s="64" t="s">
        <v>56</v>
      </c>
      <c r="D22" s="1" t="s">
        <v>57</v>
      </c>
    </row>
    <row r="23" spans="1:4" ht="30">
      <c r="A23" s="14"/>
      <c r="B23" s="63"/>
      <c r="C23" s="64" t="s">
        <v>58</v>
      </c>
      <c r="D23" s="1" t="s">
        <v>59</v>
      </c>
    </row>
    <row r="24" spans="1:4" ht="75">
      <c r="A24" s="14"/>
      <c r="B24" s="63"/>
      <c r="C24" s="64" t="s">
        <v>60</v>
      </c>
      <c r="D24" s="72" t="s">
        <v>61</v>
      </c>
    </row>
    <row r="25" spans="1:4" ht="90">
      <c r="A25" s="14"/>
      <c r="B25" s="63"/>
      <c r="C25" s="64" t="s">
        <v>62</v>
      </c>
      <c r="D25" s="72" t="s">
        <v>63</v>
      </c>
    </row>
    <row r="26" spans="1:4" ht="30">
      <c r="A26" s="14"/>
      <c r="B26" s="63"/>
      <c r="C26" s="64" t="s">
        <v>64</v>
      </c>
      <c r="D26" s="1" t="s">
        <v>65</v>
      </c>
    </row>
    <row r="27" spans="1:4">
      <c r="A27" s="14"/>
      <c r="B27" s="63"/>
      <c r="C27" s="64" t="s">
        <v>66</v>
      </c>
      <c r="D27" s="1" t="s">
        <v>67</v>
      </c>
    </row>
    <row r="28" spans="1:4" ht="30">
      <c r="A28" s="14"/>
      <c r="B28" s="63"/>
      <c r="C28" s="64" t="s">
        <v>68</v>
      </c>
      <c r="D28" s="1" t="s">
        <v>69</v>
      </c>
    </row>
    <row r="29" spans="1:4" ht="120.75" customHeight="1">
      <c r="A29" s="14"/>
      <c r="B29" s="63"/>
      <c r="C29" s="64" t="s">
        <v>70</v>
      </c>
      <c r="D29" s="48" t="s">
        <v>71</v>
      </c>
    </row>
    <row r="30" spans="1:4">
      <c r="A30" s="14"/>
      <c r="B30" s="63"/>
      <c r="C30" s="64" t="s">
        <v>72</v>
      </c>
      <c r="D30" s="1" t="s">
        <v>73</v>
      </c>
    </row>
    <row r="31" spans="1:4" ht="30">
      <c r="A31" s="14"/>
      <c r="B31" s="63"/>
      <c r="C31" s="64" t="s">
        <v>74</v>
      </c>
      <c r="D31" s="1" t="s">
        <v>75</v>
      </c>
    </row>
    <row r="32" spans="1:4" ht="30">
      <c r="A32" s="14"/>
      <c r="B32" s="63"/>
      <c r="C32" s="64" t="s">
        <v>76</v>
      </c>
      <c r="D32" s="1" t="s">
        <v>77</v>
      </c>
    </row>
    <row r="33" spans="1:4">
      <c r="A33" s="14"/>
      <c r="B33" s="63"/>
      <c r="C33" s="64" t="s">
        <v>78</v>
      </c>
      <c r="D33" s="1" t="s">
        <v>79</v>
      </c>
    </row>
    <row r="34" spans="1:4">
      <c r="A34" s="14"/>
      <c r="B34" s="63"/>
      <c r="C34" s="64" t="s">
        <v>80</v>
      </c>
      <c r="D34" s="1" t="s">
        <v>81</v>
      </c>
    </row>
    <row r="35" spans="1:4" ht="31.5" customHeight="1">
      <c r="A35" s="14"/>
      <c r="B35" s="63"/>
      <c r="C35" s="64" t="s">
        <v>82</v>
      </c>
      <c r="D35" s="1" t="s">
        <v>83</v>
      </c>
    </row>
    <row r="36" spans="1:4" ht="105">
      <c r="A36" s="14"/>
      <c r="B36" s="63"/>
      <c r="C36" s="64" t="s">
        <v>84</v>
      </c>
      <c r="D36" s="48" t="s">
        <v>85</v>
      </c>
    </row>
    <row r="37" spans="1:4" ht="195">
      <c r="A37" s="14"/>
      <c r="B37" s="63"/>
      <c r="C37" s="64" t="s">
        <v>86</v>
      </c>
      <c r="D37" s="48" t="s">
        <v>87</v>
      </c>
    </row>
    <row r="38" spans="1:4">
      <c r="A38" s="14"/>
      <c r="B38" s="63"/>
      <c r="C38" s="64" t="s">
        <v>88</v>
      </c>
      <c r="D38" s="1" t="s">
        <v>89</v>
      </c>
    </row>
    <row r="39" spans="1:4" ht="409.5">
      <c r="A39" s="14"/>
      <c r="B39" s="63"/>
      <c r="C39" s="64" t="s">
        <v>90</v>
      </c>
      <c r="D39" s="48" t="s">
        <v>91</v>
      </c>
    </row>
    <row r="40" spans="1:4" ht="30">
      <c r="A40" s="14"/>
      <c r="B40" s="63"/>
      <c r="C40" s="64" t="s">
        <v>92</v>
      </c>
      <c r="D40" s="1" t="s">
        <v>93</v>
      </c>
    </row>
    <row r="41" spans="1:4" ht="75">
      <c r="A41" s="14"/>
      <c r="B41" s="63"/>
      <c r="C41" s="64" t="s">
        <v>94</v>
      </c>
      <c r="D41" s="72" t="s">
        <v>95</v>
      </c>
    </row>
    <row r="42" spans="1:4" ht="90">
      <c r="A42" s="14"/>
      <c r="B42" s="63"/>
      <c r="C42" s="64" t="s">
        <v>96</v>
      </c>
      <c r="D42" s="48" t="s">
        <v>97</v>
      </c>
    </row>
    <row r="43" spans="1:4" ht="30">
      <c r="A43" s="14"/>
      <c r="B43" s="63"/>
      <c r="C43" s="64" t="s">
        <v>98</v>
      </c>
      <c r="D43" s="1" t="s">
        <v>99</v>
      </c>
    </row>
    <row r="44" spans="1:4" ht="60">
      <c r="A44" s="14"/>
      <c r="B44" s="63"/>
      <c r="C44" s="64" t="s">
        <v>100</v>
      </c>
      <c r="D44" s="1" t="s">
        <v>101</v>
      </c>
    </row>
    <row r="45" spans="1:4" ht="30">
      <c r="A45" s="14"/>
      <c r="B45" s="63"/>
      <c r="C45" s="64" t="s">
        <v>102</v>
      </c>
      <c r="D45" s="1" t="s">
        <v>103</v>
      </c>
    </row>
    <row r="46" spans="1:4" ht="45">
      <c r="A46" s="14"/>
      <c r="B46" s="63"/>
      <c r="C46" s="64" t="s">
        <v>104</v>
      </c>
      <c r="D46" s="1" t="s">
        <v>105</v>
      </c>
    </row>
    <row r="47" spans="1:4" ht="45">
      <c r="A47" s="14"/>
      <c r="B47" s="63"/>
      <c r="C47" s="64" t="s">
        <v>106</v>
      </c>
      <c r="D47" s="1" t="s">
        <v>107</v>
      </c>
    </row>
    <row r="48" spans="1:4" ht="30">
      <c r="A48" s="14"/>
      <c r="B48" s="63"/>
      <c r="C48" s="64" t="s">
        <v>108</v>
      </c>
      <c r="D48" s="1" t="s">
        <v>109</v>
      </c>
    </row>
    <row r="49" spans="1:4">
      <c r="A49" s="14"/>
      <c r="B49" s="63"/>
      <c r="C49" s="64" t="s">
        <v>110</v>
      </c>
      <c r="D49" s="1" t="s">
        <v>111</v>
      </c>
    </row>
    <row r="50" spans="1:4">
      <c r="A50" s="14"/>
      <c r="B50" s="63"/>
      <c r="C50" s="64" t="s">
        <v>112</v>
      </c>
      <c r="D50" s="1" t="s">
        <v>113</v>
      </c>
    </row>
    <row r="51" spans="1:4" ht="30">
      <c r="A51" s="14"/>
      <c r="B51" s="63"/>
      <c r="C51" s="64" t="s">
        <v>114</v>
      </c>
      <c r="D51" s="1" t="s">
        <v>115</v>
      </c>
    </row>
    <row r="52" spans="1:4">
      <c r="A52" s="14"/>
      <c r="B52" s="63"/>
      <c r="C52" s="64" t="s">
        <v>116</v>
      </c>
      <c r="D52" s="1" t="s">
        <v>117</v>
      </c>
    </row>
    <row r="53" spans="1:4">
      <c r="A53" s="14"/>
      <c r="B53" s="63"/>
      <c r="C53" s="64" t="s">
        <v>118</v>
      </c>
      <c r="D53" s="1" t="s">
        <v>119</v>
      </c>
    </row>
    <row r="54" spans="1:4" ht="30">
      <c r="A54" s="14"/>
      <c r="B54" s="63"/>
      <c r="C54" s="64" t="s">
        <v>120</v>
      </c>
      <c r="D54" s="1" t="s">
        <v>121</v>
      </c>
    </row>
    <row r="55" spans="1:4">
      <c r="A55" s="14"/>
      <c r="B55" s="63"/>
      <c r="C55" s="64" t="s">
        <v>122</v>
      </c>
      <c r="D55" s="1" t="s">
        <v>121</v>
      </c>
    </row>
    <row r="56" spans="1:4">
      <c r="A56" s="14"/>
      <c r="B56" s="63"/>
      <c r="C56" s="64" t="s">
        <v>123</v>
      </c>
      <c r="D56" s="1" t="s">
        <v>121</v>
      </c>
    </row>
    <row r="57" spans="1:4">
      <c r="A57" s="14"/>
      <c r="B57" s="59" t="s">
        <v>124</v>
      </c>
      <c r="C57" s="59" t="s">
        <v>125</v>
      </c>
      <c r="D57" s="69" t="s">
        <v>126</v>
      </c>
    </row>
    <row r="58" spans="1:4">
      <c r="A58" s="14"/>
      <c r="B58" s="59"/>
      <c r="C58" s="59" t="s">
        <v>127</v>
      </c>
      <c r="D58" s="1" t="s">
        <v>128</v>
      </c>
    </row>
    <row r="59" spans="1:4">
      <c r="A59" s="14"/>
    </row>
    <row r="60" spans="1:4">
      <c r="A60" s="14"/>
      <c r="B60" s="14"/>
      <c r="C60" s="14"/>
      <c r="D60" s="14"/>
    </row>
    <row r="61" spans="1:4">
      <c r="A61" s="14"/>
      <c r="B61" s="14"/>
      <c r="C61" s="14"/>
      <c r="D61" s="14"/>
    </row>
    <row r="62" spans="1:4">
      <c r="A62" s="14"/>
      <c r="B62" s="14"/>
      <c r="C62" s="14"/>
      <c r="D62" s="14"/>
    </row>
    <row r="63" spans="1:4">
      <c r="A63" s="14"/>
      <c r="B63" s="14"/>
      <c r="C63" s="14"/>
      <c r="D63" s="14"/>
    </row>
    <row r="64" spans="1:4">
      <c r="A64" s="14"/>
      <c r="B64" s="14"/>
      <c r="C64" s="14"/>
      <c r="D64" s="14"/>
    </row>
    <row r="65" spans="1:4">
      <c r="A65" s="14"/>
      <c r="B65" s="14"/>
      <c r="C65" s="14"/>
      <c r="D65" s="14"/>
    </row>
    <row r="66" spans="1:4">
      <c r="A66" s="14"/>
      <c r="B66" s="14"/>
      <c r="C66" s="14"/>
      <c r="D66" s="14"/>
    </row>
    <row r="67" spans="1:4">
      <c r="A67" s="14"/>
      <c r="B67" s="14"/>
      <c r="C67" s="14"/>
      <c r="D67" s="14"/>
    </row>
    <row r="68" spans="1:4">
      <c r="A68" s="14"/>
      <c r="B68" s="14"/>
      <c r="C68" s="14"/>
      <c r="D68" s="14"/>
    </row>
    <row r="69" spans="1:4">
      <c r="A69" s="14"/>
      <c r="B69" s="14"/>
      <c r="C69" s="14"/>
      <c r="D69" s="14"/>
    </row>
    <row r="70" spans="1:4">
      <c r="A70" s="14"/>
      <c r="B70" s="14"/>
      <c r="C70" s="14"/>
      <c r="D70" s="14"/>
    </row>
    <row r="71" spans="1:4">
      <c r="A71" s="14"/>
    </row>
    <row r="72" spans="1:4">
      <c r="A72" s="14"/>
    </row>
    <row r="73" spans="1:4">
      <c r="A73" s="14"/>
      <c r="B73" s="14"/>
      <c r="C73" s="14"/>
      <c r="D73" s="14"/>
    </row>
    <row r="74" spans="1:4">
      <c r="A74" s="14"/>
      <c r="B74" s="14"/>
      <c r="C74" s="14"/>
      <c r="D74" s="14"/>
    </row>
    <row r="75" spans="1:4">
      <c r="A75" s="14"/>
      <c r="B75" s="14"/>
      <c r="C75" s="14"/>
      <c r="D75" s="14"/>
    </row>
    <row r="76" spans="1:4">
      <c r="A76" s="14"/>
      <c r="B76" s="14"/>
      <c r="C76" s="14"/>
      <c r="D76" s="14"/>
    </row>
    <row r="77" spans="1:4">
      <c r="A77" s="14"/>
      <c r="B77" s="14"/>
      <c r="C77" s="14"/>
      <c r="D77" s="14"/>
    </row>
    <row r="78" spans="1:4">
      <c r="A78" s="14"/>
      <c r="B78" s="14"/>
      <c r="C78" s="14"/>
      <c r="D78" s="14"/>
    </row>
    <row r="79" spans="1:4">
      <c r="A79" s="14"/>
      <c r="B79" s="14"/>
      <c r="C79" s="14"/>
      <c r="D79" s="14"/>
    </row>
    <row r="80" spans="1:4">
      <c r="A80" s="14"/>
      <c r="B80" s="14"/>
      <c r="C80" s="14"/>
      <c r="D80" s="14"/>
    </row>
    <row r="81" spans="1:4">
      <c r="A81" s="14"/>
      <c r="B81" s="14"/>
      <c r="C81" s="14"/>
      <c r="D81" s="14"/>
    </row>
    <row r="82" spans="1:4">
      <c r="A82" s="14"/>
      <c r="B82" s="14"/>
      <c r="C82" s="14"/>
      <c r="D82" s="14"/>
    </row>
    <row r="83" spans="1:4">
      <c r="A83" s="14"/>
      <c r="B83" s="14"/>
      <c r="C83" s="14"/>
      <c r="D83" s="14"/>
    </row>
    <row r="84" spans="1:4">
      <c r="A84" s="14"/>
      <c r="B84" s="14"/>
      <c r="C84" s="14"/>
      <c r="D84" s="14"/>
    </row>
    <row r="85" spans="1:4">
      <c r="A85" s="14"/>
      <c r="B85" s="14"/>
      <c r="C85" s="14"/>
      <c r="D85" s="14"/>
    </row>
    <row r="86" spans="1:4">
      <c r="A86" s="14"/>
      <c r="B86" s="14"/>
      <c r="C86" s="14"/>
      <c r="D86" s="14"/>
    </row>
    <row r="87" spans="1:4">
      <c r="A87" s="14"/>
      <c r="B87" s="14"/>
      <c r="C87" s="14"/>
      <c r="D87" s="14"/>
    </row>
    <row r="88" spans="1:4">
      <c r="A88" s="14"/>
      <c r="B88" s="14"/>
      <c r="C88" s="14"/>
      <c r="D88" s="14"/>
    </row>
    <row r="89" spans="1:4">
      <c r="A89" s="14"/>
      <c r="B89" s="14"/>
      <c r="C89" s="14"/>
      <c r="D89" s="14"/>
    </row>
    <row r="90" spans="1:4">
      <c r="A90" s="14"/>
      <c r="B90" s="14"/>
      <c r="C90" s="14"/>
      <c r="D90" s="14"/>
    </row>
    <row r="91" spans="1:4">
      <c r="A91" s="14"/>
      <c r="B91" s="14"/>
      <c r="C91" s="14"/>
      <c r="D91" s="14"/>
    </row>
    <row r="92" spans="1:4">
      <c r="A92" s="14"/>
      <c r="B92" s="14"/>
      <c r="C92" s="14"/>
      <c r="D92" s="14"/>
    </row>
    <row r="93" spans="1:4">
      <c r="A93" s="14"/>
      <c r="B93" s="14"/>
      <c r="C93" s="14"/>
      <c r="D93" s="14"/>
    </row>
    <row r="94" spans="1:4">
      <c r="A94" s="14"/>
      <c r="B94" s="14"/>
    </row>
  </sheetData>
  <sheetProtection algorithmName="SHA-512" hashValue="MLiKpSdrw5mD7zmevfaYKbr/Jk9nsgtmPzMJl6oc309tzg+5GIRKYHsW1gRiNROiWXgDlsgd21SaVPjFyTqS+Q==" saltValue="PqhFlcXOAh3DXV1Y72/yOg==" spinCount="100000" sheet="1" objects="1" scenarios="1" formatColumns="0" formatRows="0"/>
  <hyperlinks>
    <hyperlink ref="B6" r:id="rId1" xr:uid="{4C3F8DD8-EDFD-45BB-9C0D-81618939F7A4}"/>
  </hyperlinks>
  <pageMargins left="0.7" right="0.7" top="0.75" bottom="0.75" header="0.3" footer="0.3"/>
  <pageSetup orientation="portrait" horizontalDpi="90" verticalDpi="90"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EC965-0889-4674-899F-2BA49D744CBF}">
  <sheetPr>
    <tabColor theme="5"/>
  </sheetPr>
  <dimension ref="B1:F26"/>
  <sheetViews>
    <sheetView topLeftCell="A13" zoomScale="130" zoomScaleNormal="130" workbookViewId="0">
      <selection activeCell="E32" sqref="E32"/>
    </sheetView>
  </sheetViews>
  <sheetFormatPr defaultRowHeight="15"/>
  <cols>
    <col min="1" max="1" width="2.28515625" customWidth="1"/>
    <col min="2" max="2" width="29.28515625" customWidth="1"/>
    <col min="3" max="3" width="11.28515625" customWidth="1"/>
    <col min="4" max="4" width="11.42578125" customWidth="1"/>
    <col min="5" max="5" width="30.5703125" customWidth="1"/>
    <col min="6" max="6" width="29.85546875" customWidth="1"/>
    <col min="7" max="7" width="18.42578125" customWidth="1"/>
  </cols>
  <sheetData>
    <row r="1" spans="2:6" ht="18.75">
      <c r="B1" s="8" t="s">
        <v>129</v>
      </c>
      <c r="C1" s="8"/>
      <c r="D1" s="8"/>
      <c r="E1" s="8"/>
    </row>
    <row r="2" spans="2:6" ht="15.75">
      <c r="B2" s="10" t="s">
        <v>130</v>
      </c>
      <c r="C2" s="11">
        <f>SFY</f>
        <v>2027</v>
      </c>
      <c r="D2" s="10"/>
    </row>
    <row r="4" spans="2:6" ht="15.75">
      <c r="B4" s="10" t="s">
        <v>131</v>
      </c>
    </row>
    <row r="5" spans="2:6">
      <c r="B5" s="2"/>
      <c r="C5" s="2"/>
      <c r="D5" s="2"/>
      <c r="E5" s="2"/>
    </row>
    <row r="6" spans="2:6" ht="45">
      <c r="B6" t="s">
        <v>132</v>
      </c>
      <c r="C6" s="1" t="s">
        <v>133</v>
      </c>
      <c r="D6" s="1" t="s">
        <v>134</v>
      </c>
      <c r="E6" s="28" t="s">
        <v>135</v>
      </c>
    </row>
    <row r="7" spans="2:6">
      <c r="B7" s="7" t="s">
        <v>5</v>
      </c>
      <c r="C7" s="17">
        <v>46204</v>
      </c>
      <c r="D7" s="17">
        <v>46295</v>
      </c>
      <c r="E7" s="22"/>
    </row>
    <row r="8" spans="2:6">
      <c r="B8" s="2" t="s">
        <v>6</v>
      </c>
      <c r="C8" s="18">
        <v>46296</v>
      </c>
      <c r="D8" s="18">
        <v>46387</v>
      </c>
      <c r="E8" s="22"/>
    </row>
    <row r="9" spans="2:6">
      <c r="B9" s="2" t="s">
        <v>7</v>
      </c>
      <c r="C9" s="18">
        <v>46388</v>
      </c>
      <c r="D9" s="18">
        <v>46477</v>
      </c>
      <c r="E9" s="22"/>
    </row>
    <row r="10" spans="2:6">
      <c r="B10" s="2" t="s">
        <v>8</v>
      </c>
      <c r="C10" s="18">
        <v>46478</v>
      </c>
      <c r="D10" s="18">
        <v>46568</v>
      </c>
      <c r="E10" s="22"/>
    </row>
    <row r="11" spans="2:6">
      <c r="F11" s="21"/>
    </row>
    <row r="12" spans="2:6">
      <c r="B12" s="2" t="s">
        <v>136</v>
      </c>
      <c r="C12" s="2"/>
      <c r="D12" s="2"/>
      <c r="E12" s="19" t="str">
        <f>IF(SUM(Table4[Total people who received recovery residence service during the quarter])&gt;0,SUM(Table4[Total people who received recovery residence service during the quarter]),"No Data")</f>
        <v>No Data</v>
      </c>
    </row>
    <row r="13" spans="2:6">
      <c r="B13" s="41"/>
    </row>
    <row r="14" spans="2:6" ht="15.75">
      <c r="B14" s="10" t="s">
        <v>137</v>
      </c>
    </row>
    <row r="15" spans="2:6">
      <c r="B15" t="s">
        <v>138</v>
      </c>
      <c r="C15" s="1"/>
      <c r="D15" s="1"/>
      <c r="E15" s="1"/>
      <c r="F15" s="1"/>
    </row>
    <row r="16" spans="2:6">
      <c r="B16" s="41" t="s">
        <v>139</v>
      </c>
    </row>
    <row r="17" spans="2:6">
      <c r="B17" s="41"/>
    </row>
    <row r="18" spans="2:6" ht="30">
      <c r="B18" s="50" t="s">
        <v>140</v>
      </c>
      <c r="C18" s="51" t="s">
        <v>133</v>
      </c>
      <c r="D18" s="51" t="s">
        <v>134</v>
      </c>
      <c r="E18" s="52" t="s">
        <v>141</v>
      </c>
      <c r="F18" s="53" t="s">
        <v>142</v>
      </c>
    </row>
    <row r="19" spans="2:6">
      <c r="B19" s="55" t="s">
        <v>143</v>
      </c>
      <c r="C19" s="56">
        <v>46204</v>
      </c>
      <c r="D19" s="56">
        <v>46295</v>
      </c>
      <c r="E19" s="57" t="s">
        <v>144</v>
      </c>
      <c r="F19" s="57"/>
    </row>
    <row r="20" spans="2:6">
      <c r="B20" s="55" t="s">
        <v>145</v>
      </c>
      <c r="C20" s="58">
        <v>46204</v>
      </c>
      <c r="D20" s="58">
        <v>46387</v>
      </c>
      <c r="E20" s="57" t="s">
        <v>146</v>
      </c>
      <c r="F20" s="57"/>
    </row>
    <row r="21" spans="2:6">
      <c r="B21" s="7" t="s">
        <v>5</v>
      </c>
      <c r="C21" s="17">
        <v>46204</v>
      </c>
      <c r="D21" s="17">
        <v>46295</v>
      </c>
      <c r="E21" s="54"/>
      <c r="F21" t="str">
        <f>IF(Table17[[#This Row],[Total unduplicated people served (cumulative from 7/1)]]&lt;&gt;"","", "Complete this field for Q"&amp;ROW()-20&amp;" Report")</f>
        <v>Complete this field for Q1 Report</v>
      </c>
    </row>
    <row r="22" spans="2:6">
      <c r="B22" s="2" t="s">
        <v>147</v>
      </c>
      <c r="C22" s="18">
        <v>46296</v>
      </c>
      <c r="D22" s="18">
        <v>46387</v>
      </c>
      <c r="E22" s="54"/>
      <c r="F22" t="str">
        <f>IF(Table17[[#This Row],[Total unduplicated people served (cumulative from 7/1)]]&lt;&gt;"","", "Complete this field for Q"&amp;ROW()-20&amp;" Report")</f>
        <v>Complete this field for Q2 Report</v>
      </c>
    </row>
    <row r="23" spans="2:6">
      <c r="B23" s="2" t="s">
        <v>148</v>
      </c>
      <c r="C23" s="18">
        <v>46388</v>
      </c>
      <c r="D23" s="18">
        <v>46477</v>
      </c>
      <c r="E23" s="22"/>
      <c r="F23" t="str">
        <f>IF(Table17[[#This Row],[Total unduplicated people served (cumulative from 7/1)]]&lt;&gt;"","", "Complete this field for Q"&amp;ROW()-20&amp;" Report")</f>
        <v>Complete this field for Q3 Report</v>
      </c>
    </row>
    <row r="24" spans="2:6">
      <c r="B24" s="2" t="s">
        <v>149</v>
      </c>
      <c r="C24" s="18">
        <v>46478</v>
      </c>
      <c r="D24" s="18">
        <v>46568</v>
      </c>
      <c r="E24" s="22"/>
      <c r="F24" t="str">
        <f>IF(Table17[[#This Row],[Total unduplicated people served (cumulative from 7/1)]]&lt;&gt;"","", "Complete this field for Q"&amp;ROW()-20&amp;" Report")</f>
        <v>Complete this field for Q4 Report</v>
      </c>
    </row>
    <row r="26" spans="2:6">
      <c r="B26" s="2" t="s">
        <v>150</v>
      </c>
      <c r="C26" s="2"/>
      <c r="D26" s="2"/>
      <c r="E26" s="19" t="str">
        <f ca="1">IFERROR(INDEX(E21:E24,MATCH(TODAY(),D21:D24,1)),"No Data")</f>
        <v>No Data</v>
      </c>
    </row>
  </sheetData>
  <sheetProtection algorithmName="SHA-512" hashValue="6LSLQokWxJJ9jJaoi08jX4bcN5G09kINzZl+AiMIH+vIcHJAihNjZ1c6J3lNkSfKnhPKpJuzUp8HHRubfW1duw==" saltValue="xv8BsAJ4O27XKAf6LVXAbA==" spinCount="100000" sheet="1" objects="1" scenarios="1" formatColumns="0" formatRows="0"/>
  <phoneticPr fontId="2" type="noConversion"/>
  <dataValidations count="2">
    <dataValidation type="whole" operator="greaterThanOrEqual" allowBlank="1" showInputMessage="1" showErrorMessage="1" errorTitle="Error" error="Please enter a whole number" promptTitle="Number Served" prompt="Enter the total number of unique people served in the recovery residence for each quarter" sqref="E7:E10" xr:uid="{7AB6718F-B249-49EF-8217-CB25B0C9E8C0}">
      <formula1>0</formula1>
    </dataValidation>
    <dataValidation type="whole" operator="greaterThanOrEqual" allowBlank="1" showInputMessage="1" showErrorMessage="1" errorTitle="Error" error="Please enter a whole number" promptTitle="Number Served (Unduplicated)" prompt="Report the number of unduplicated people served since the start of the SFY (July 1). Count each person only once, even if they received services in multiple quarters." sqref="E21:E24" xr:uid="{36F9AC8F-7996-446F-932F-50DD3E8A6337}">
      <formula1>0</formula1>
    </dataValidation>
  </dataValidations>
  <pageMargins left="0.7" right="0.7" top="0.75" bottom="0.75" header="0.3" footer="0.3"/>
  <pageSetup orientation="portrait" horizontalDpi="90" verticalDpi="90"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A2127-E64C-4C88-9D60-7B696D7084E1}">
  <sheetPr>
    <tabColor theme="9"/>
  </sheetPr>
  <dimension ref="B1:AU208"/>
  <sheetViews>
    <sheetView zoomScale="96" zoomScaleNormal="96" workbookViewId="0">
      <selection activeCell="C12" sqref="C12"/>
    </sheetView>
  </sheetViews>
  <sheetFormatPr defaultRowHeight="15" customHeight="1"/>
  <cols>
    <col min="1" max="1" width="2.28515625" customWidth="1"/>
    <col min="2" max="2" width="16.28515625" hidden="1" customWidth="1"/>
    <col min="3" max="3" width="32.28515625" customWidth="1"/>
    <col min="4" max="4" width="15" hidden="1" customWidth="1"/>
    <col min="5" max="5" width="16.140625" hidden="1" customWidth="1"/>
    <col min="6" max="6" width="12.5703125" bestFit="1" customWidth="1"/>
    <col min="7" max="7" width="12.5703125" customWidth="1"/>
    <col min="8" max="8" width="13.7109375" customWidth="1"/>
    <col min="9" max="9" width="13.42578125" customWidth="1"/>
    <col min="10" max="10" width="18.42578125" bestFit="1" customWidth="1"/>
    <col min="11" max="11" width="15.5703125" bestFit="1" customWidth="1"/>
    <col min="12" max="12" width="15.5703125" customWidth="1"/>
    <col min="13" max="14" width="14.5703125" customWidth="1"/>
    <col min="15" max="15" width="14.28515625" bestFit="1" customWidth="1"/>
    <col min="16" max="16" width="27.85546875" customWidth="1"/>
    <col min="17" max="17" width="13.42578125" customWidth="1"/>
    <col min="18" max="19" width="13.85546875" bestFit="1" customWidth="1"/>
    <col min="20" max="20" width="11.7109375" customWidth="1"/>
    <col min="21" max="21" width="13.28515625" bestFit="1" customWidth="1"/>
    <col min="22" max="22" width="14.85546875" bestFit="1" customWidth="1"/>
    <col min="23" max="23" width="12.28515625" bestFit="1" customWidth="1"/>
    <col min="24" max="25" width="13.42578125" customWidth="1"/>
    <col min="26" max="26" width="17.42578125" customWidth="1"/>
    <col min="27" max="27" width="15.28515625" customWidth="1"/>
    <col min="28" max="28" width="14.5703125" customWidth="1"/>
    <col min="29" max="29" width="17.42578125" bestFit="1" customWidth="1"/>
    <col min="30" max="30" width="17.42578125" customWidth="1"/>
    <col min="31" max="31" width="22.42578125" customWidth="1"/>
    <col min="32" max="32" width="19.140625" customWidth="1"/>
    <col min="33" max="34" width="18" customWidth="1"/>
    <col min="35" max="35" width="17.7109375" customWidth="1"/>
    <col min="36" max="36" width="15.85546875" customWidth="1"/>
    <col min="37" max="37" width="18" customWidth="1"/>
    <col min="38" max="43" width="15.85546875" customWidth="1"/>
    <col min="44" max="44" width="36.42578125" customWidth="1"/>
    <col min="45" max="45" width="17" customWidth="1"/>
    <col min="46" max="46" width="13.85546875" customWidth="1"/>
    <col min="47" max="47" width="14" customWidth="1"/>
  </cols>
  <sheetData>
    <row r="1" spans="2:47" ht="18.75">
      <c r="C1" s="8" t="s">
        <v>129</v>
      </c>
      <c r="D1" s="8"/>
    </row>
    <row r="2" spans="2:47">
      <c r="C2" s="2"/>
      <c r="D2" s="2"/>
    </row>
    <row r="3" spans="2:47" ht="15.75">
      <c r="C3" s="9" t="s">
        <v>151</v>
      </c>
      <c r="D3" s="9"/>
      <c r="J3" s="3"/>
    </row>
    <row r="5" spans="2:47" ht="15.75">
      <c r="C5" s="10" t="s">
        <v>130</v>
      </c>
      <c r="D5" s="10"/>
      <c r="E5" s="9"/>
      <c r="F5" s="11">
        <v>2027</v>
      </c>
      <c r="G5" s="11"/>
    </row>
    <row r="6" spans="2:47" s="1" customFormat="1">
      <c r="T6" s="48"/>
      <c r="Y6" s="71"/>
      <c r="Z6" s="71"/>
      <c r="AA6" s="71"/>
      <c r="AB6" s="71"/>
      <c r="AD6" s="71"/>
      <c r="AO6" s="71"/>
      <c r="AQ6" s="71"/>
      <c r="AR6" s="70"/>
    </row>
    <row r="7" spans="2:47" s="1" customFormat="1" ht="132.75" customHeight="1">
      <c r="B7" s="1" t="s">
        <v>152</v>
      </c>
      <c r="C7" s="67" t="s">
        <v>40</v>
      </c>
      <c r="D7" s="67" t="s">
        <v>153</v>
      </c>
      <c r="E7" s="67" t="s">
        <v>154</v>
      </c>
      <c r="F7" s="67" t="s">
        <v>42</v>
      </c>
      <c r="G7" s="67" t="s">
        <v>155</v>
      </c>
      <c r="H7" s="67" t="s">
        <v>156</v>
      </c>
      <c r="I7" s="68" t="s">
        <v>48</v>
      </c>
      <c r="J7" s="67" t="s">
        <v>50</v>
      </c>
      <c r="K7" s="67" t="s">
        <v>52</v>
      </c>
      <c r="L7" s="67" t="s">
        <v>54</v>
      </c>
      <c r="M7" s="67" t="s">
        <v>56</v>
      </c>
      <c r="N7" s="67" t="s">
        <v>58</v>
      </c>
      <c r="O7" s="67" t="s">
        <v>60</v>
      </c>
      <c r="P7" s="67" t="s">
        <v>62</v>
      </c>
      <c r="Q7" s="67" t="s">
        <v>157</v>
      </c>
      <c r="R7" s="67" t="s">
        <v>66</v>
      </c>
      <c r="S7" s="67" t="s">
        <v>68</v>
      </c>
      <c r="T7" s="67" t="s">
        <v>70</v>
      </c>
      <c r="U7" s="67" t="s">
        <v>72</v>
      </c>
      <c r="V7" s="67" t="s">
        <v>74</v>
      </c>
      <c r="W7" s="67" t="s">
        <v>76</v>
      </c>
      <c r="X7" s="67" t="s">
        <v>78</v>
      </c>
      <c r="Y7" s="67" t="s">
        <v>80</v>
      </c>
      <c r="Z7" s="67" t="s">
        <v>82</v>
      </c>
      <c r="AA7" s="67" t="s">
        <v>84</v>
      </c>
      <c r="AB7" s="67" t="s">
        <v>86</v>
      </c>
      <c r="AC7" s="67" t="s">
        <v>88</v>
      </c>
      <c r="AD7" s="67" t="s">
        <v>90</v>
      </c>
      <c r="AE7" s="68" t="s">
        <v>92</v>
      </c>
      <c r="AF7" s="67" t="s">
        <v>158</v>
      </c>
      <c r="AG7" s="67" t="s">
        <v>96</v>
      </c>
      <c r="AH7" s="67" t="s">
        <v>98</v>
      </c>
      <c r="AI7" s="67" t="s">
        <v>100</v>
      </c>
      <c r="AJ7" s="67" t="s">
        <v>102</v>
      </c>
      <c r="AK7" s="67" t="s">
        <v>159</v>
      </c>
      <c r="AL7" s="67" t="s">
        <v>106</v>
      </c>
      <c r="AM7" s="67" t="s">
        <v>108</v>
      </c>
      <c r="AN7" s="67" t="s">
        <v>110</v>
      </c>
      <c r="AO7" s="67" t="s">
        <v>112</v>
      </c>
      <c r="AP7" s="67" t="s">
        <v>160</v>
      </c>
      <c r="AQ7" s="67" t="s">
        <v>116</v>
      </c>
      <c r="AR7" s="67" t="s">
        <v>118</v>
      </c>
      <c r="AS7" s="66" t="s">
        <v>120</v>
      </c>
      <c r="AT7" s="66" t="s">
        <v>122</v>
      </c>
      <c r="AU7" s="66" t="s">
        <v>123</v>
      </c>
    </row>
    <row r="8" spans="2:47">
      <c r="B8">
        <v>1</v>
      </c>
      <c r="C8" s="4"/>
      <c r="F8" s="4"/>
      <c r="G8" s="5"/>
      <c r="H8" s="5"/>
      <c r="I8" s="5"/>
      <c r="J8" s="4"/>
      <c r="K8" s="4"/>
      <c r="L8" s="4"/>
      <c r="M8" s="4"/>
      <c r="N8" s="4"/>
      <c r="O8" s="4"/>
      <c r="P8" s="6"/>
      <c r="Q8" s="6"/>
      <c r="R8" s="6"/>
      <c r="S8" s="6"/>
      <c r="T8" s="4"/>
      <c r="U8" s="4"/>
      <c r="V8" s="4"/>
      <c r="W8" s="4"/>
      <c r="X8" s="73"/>
      <c r="Y8" s="5"/>
      <c r="Z8" s="4"/>
      <c r="AA8" s="4"/>
      <c r="AB8" s="4"/>
      <c r="AC8" s="5"/>
      <c r="AD8" s="4"/>
      <c r="AE8" s="5"/>
      <c r="AF8" s="4"/>
      <c r="AG8" s="4"/>
      <c r="AH8" s="4"/>
      <c r="AI8" s="4"/>
      <c r="AJ8" s="4"/>
      <c r="AK8" s="4"/>
      <c r="AL8" s="4"/>
      <c r="AM8" s="4"/>
      <c r="AN8" s="4"/>
      <c r="AO8" s="4"/>
      <c r="AP8" s="73"/>
      <c r="AQ8" s="5"/>
      <c r="AR8" s="4"/>
      <c r="AS8">
        <f>tblRRData[[#This Row],[Intake date]]-tblRRData[[#This Row],[Application date]]</f>
        <v>0</v>
      </c>
      <c r="AT8">
        <f>tblRRData[[#This Row],[Final departure date]]-tblRRData[[#This Row],[Intake date]]</f>
        <v>0</v>
      </c>
      <c r="AU8" t="str">
        <f>IF(tblRRData[[#This Row],[Final departure date]]&gt;0,IF(MONTH(tblRRData[[#This Row],[Final departure date]])&lt;4,"Q3",IF(MONTH(tblRRData[[#This Row],[Final departure date]])&lt;7,"Q4",IF(MONTH(tblRRData[[#This Row],[Final departure date]])&lt;10,"Q1","Q2"))),"")</f>
        <v/>
      </c>
    </row>
    <row r="9" spans="2:47" ht="15" customHeight="1">
      <c r="B9">
        <v>2</v>
      </c>
      <c r="C9" s="4"/>
      <c r="D9" t="str">
        <f>_xlfn.XLOOKUP(tblRRData[[#This Row],[Recovery Residence Name/Location]],luLocation[Location],luLocation[Organization],"")</f>
        <v/>
      </c>
      <c r="E9" t="str" cm="1">
        <f t="array" ref="E9">IFERROR(_xlfn.XLOOKUP(tblRRData[[#This Row],[Recovery Residence Name/Location]],luLocation[[#All],[Location]],luLocation[[#All],[Location Code]])&amp;"-"&amp;tblRRData[[#This Row],[RR Row Number]]&amp;"-"&amp;SFY,"")</f>
        <v/>
      </c>
      <c r="F9" s="4"/>
      <c r="G9" s="5"/>
      <c r="H9" s="5"/>
      <c r="I9" s="5"/>
      <c r="J9" s="4"/>
      <c r="K9" s="4"/>
      <c r="L9" s="4"/>
      <c r="M9" s="4"/>
      <c r="N9" s="4"/>
      <c r="O9" s="4"/>
      <c r="P9" s="4"/>
      <c r="Q9" s="4"/>
      <c r="R9" s="4"/>
      <c r="S9" s="4"/>
      <c r="T9" s="4"/>
      <c r="U9" s="4"/>
      <c r="V9" s="4"/>
      <c r="W9" s="4"/>
      <c r="X9" s="73"/>
      <c r="Y9" s="5"/>
      <c r="Z9" s="4"/>
      <c r="AA9" s="4"/>
      <c r="AB9" s="4"/>
      <c r="AC9" s="5"/>
      <c r="AD9" s="4"/>
      <c r="AE9" s="5"/>
      <c r="AF9" s="4"/>
      <c r="AG9" s="4"/>
      <c r="AH9" s="4"/>
      <c r="AI9" s="4"/>
      <c r="AJ9" s="4"/>
      <c r="AK9" s="4"/>
      <c r="AL9" s="4"/>
      <c r="AM9" s="4"/>
      <c r="AN9" s="4"/>
      <c r="AO9" s="4"/>
      <c r="AP9" s="73"/>
      <c r="AQ9" s="5"/>
      <c r="AR9" s="4"/>
      <c r="AS9">
        <f>tblRRData[[#This Row],[Intake date]]-tblRRData[[#This Row],[Application date]]</f>
        <v>0</v>
      </c>
      <c r="AT9">
        <f>tblRRData[[#This Row],[Final departure date]]-tblRRData[[#This Row],[Intake date]]</f>
        <v>0</v>
      </c>
      <c r="AU9" t="str">
        <f>IF(tblRRData[[#This Row],[Final departure date]]&gt;0,IF(MONTH(tblRRData[[#This Row],[Final departure date]])&lt;4,"Q3",IF(MONTH(tblRRData[[#This Row],[Final departure date]])&lt;7,"Q4",IF(MONTH(tblRRData[[#This Row],[Final departure date]])&lt;10,"Q1","Q2"))),"")</f>
        <v/>
      </c>
    </row>
    <row r="10" spans="2:47" ht="15" customHeight="1">
      <c r="B10">
        <v>3</v>
      </c>
      <c r="C10" s="4"/>
      <c r="D10" t="str">
        <f>_xlfn.XLOOKUP(tblRRData[[#This Row],[Recovery Residence Name/Location]],luLocation[Location],luLocation[Organization],"")</f>
        <v/>
      </c>
      <c r="E10" t="str" cm="1">
        <f t="array" ref="E10">IFERROR(_xlfn.XLOOKUP(tblRRData[[#This Row],[Recovery Residence Name/Location]],luLocation[[#All],[Location]],luLocation[[#All],[Location Code]])&amp;"-"&amp;tblRRData[[#This Row],[RR Row Number]]&amp;"-"&amp;SFY,"")</f>
        <v/>
      </c>
      <c r="F10" s="4"/>
      <c r="G10" s="5"/>
      <c r="H10" s="5"/>
      <c r="I10" s="5"/>
      <c r="J10" s="4"/>
      <c r="K10" s="4"/>
      <c r="L10" s="4"/>
      <c r="M10" s="4"/>
      <c r="N10" s="4"/>
      <c r="O10" s="4"/>
      <c r="P10" s="4"/>
      <c r="Q10" s="4"/>
      <c r="R10" s="4"/>
      <c r="S10" s="4"/>
      <c r="T10" s="4"/>
      <c r="U10" s="4"/>
      <c r="V10" s="4"/>
      <c r="W10" s="4"/>
      <c r="X10" s="73"/>
      <c r="Y10" s="5"/>
      <c r="Z10" s="4"/>
      <c r="AA10" s="4"/>
      <c r="AB10" s="4"/>
      <c r="AC10" s="5"/>
      <c r="AD10" s="4"/>
      <c r="AE10" s="5"/>
      <c r="AF10" s="4"/>
      <c r="AG10" s="4"/>
      <c r="AH10" s="4"/>
      <c r="AI10" s="4"/>
      <c r="AJ10" s="4"/>
      <c r="AK10" s="4"/>
      <c r="AL10" s="4"/>
      <c r="AM10" s="4"/>
      <c r="AN10" s="4"/>
      <c r="AO10" s="4"/>
      <c r="AP10" s="73"/>
      <c r="AQ10" s="5"/>
      <c r="AR10" s="4"/>
      <c r="AS10">
        <f>tblRRData[[#This Row],[Intake date]]-tblRRData[[#This Row],[Application date]]</f>
        <v>0</v>
      </c>
      <c r="AT10">
        <f>tblRRData[[#This Row],[Final departure date]]-tblRRData[[#This Row],[Intake date]]</f>
        <v>0</v>
      </c>
      <c r="AU10" t="str">
        <f>IF(tblRRData[[#This Row],[Final departure date]]&gt;0,IF(MONTH(tblRRData[[#This Row],[Final departure date]])&lt;4,"Q3",IF(MONTH(tblRRData[[#This Row],[Final departure date]])&lt;7,"Q4",IF(MONTH(tblRRData[[#This Row],[Final departure date]])&lt;10,"Q1","Q2"))),"")</f>
        <v/>
      </c>
    </row>
    <row r="11" spans="2:47" ht="15" customHeight="1">
      <c r="B11">
        <v>4</v>
      </c>
      <c r="C11" s="4"/>
      <c r="D11" t="str">
        <f>_xlfn.XLOOKUP(tblRRData[[#This Row],[Recovery Residence Name/Location]],luLocation[Location],luLocation[Organization],"")</f>
        <v/>
      </c>
      <c r="E11" t="str" cm="1">
        <f t="array" ref="E11">IFERROR(_xlfn.XLOOKUP(tblRRData[[#This Row],[Recovery Residence Name/Location]],luLocation[[#All],[Location]],luLocation[[#All],[Location Code]])&amp;"-"&amp;tblRRData[[#This Row],[RR Row Number]]&amp;"-"&amp;SFY,"")</f>
        <v/>
      </c>
      <c r="F11" s="4"/>
      <c r="G11" s="5"/>
      <c r="H11" s="5"/>
      <c r="I11" s="5"/>
      <c r="J11" s="4"/>
      <c r="K11" s="4"/>
      <c r="L11" s="4"/>
      <c r="M11" s="4"/>
      <c r="N11" s="4"/>
      <c r="O11" s="4"/>
      <c r="P11" s="4"/>
      <c r="Q11" s="4"/>
      <c r="R11" s="4"/>
      <c r="S11" s="4"/>
      <c r="T11" s="4"/>
      <c r="U11" s="4"/>
      <c r="V11" s="4"/>
      <c r="W11" s="4"/>
      <c r="X11" s="73"/>
      <c r="Y11" s="5"/>
      <c r="Z11" s="4"/>
      <c r="AA11" s="4"/>
      <c r="AB11" s="4"/>
      <c r="AC11" s="5"/>
      <c r="AD11" s="4"/>
      <c r="AE11" s="5"/>
      <c r="AF11" s="4"/>
      <c r="AG11" s="4"/>
      <c r="AH11" s="4"/>
      <c r="AI11" s="4"/>
      <c r="AJ11" s="4"/>
      <c r="AK11" s="4"/>
      <c r="AL11" s="4"/>
      <c r="AM11" s="4"/>
      <c r="AN11" s="4"/>
      <c r="AO11" s="4"/>
      <c r="AP11" s="73"/>
      <c r="AQ11" s="5"/>
      <c r="AR11" s="4"/>
      <c r="AS11">
        <f>tblRRData[[#This Row],[Intake date]]-tblRRData[[#This Row],[Application date]]</f>
        <v>0</v>
      </c>
      <c r="AT11">
        <f>tblRRData[[#This Row],[Final departure date]]-tblRRData[[#This Row],[Intake date]]</f>
        <v>0</v>
      </c>
      <c r="AU11" t="str">
        <f>IF(tblRRData[[#This Row],[Final departure date]]&gt;0,IF(MONTH(tblRRData[[#This Row],[Final departure date]])&lt;4,"Q3",IF(MONTH(tblRRData[[#This Row],[Final departure date]])&lt;7,"Q4",IF(MONTH(tblRRData[[#This Row],[Final departure date]])&lt;10,"Q1","Q2"))),"")</f>
        <v/>
      </c>
    </row>
    <row r="12" spans="2:47" ht="15" customHeight="1">
      <c r="B12">
        <v>5</v>
      </c>
      <c r="C12" s="4"/>
      <c r="D12" t="str">
        <f>_xlfn.XLOOKUP(tblRRData[[#This Row],[Recovery Residence Name/Location]],luLocation[Location],luLocation[Organization],"")</f>
        <v/>
      </c>
      <c r="E12" t="str" cm="1">
        <f t="array" ref="E12">IFERROR(_xlfn.XLOOKUP(tblRRData[[#This Row],[Recovery Residence Name/Location]],luLocation[[#All],[Location]],luLocation[[#All],[Location Code]])&amp;"-"&amp;tblRRData[[#This Row],[RR Row Number]]&amp;"-"&amp;SFY,"")</f>
        <v/>
      </c>
      <c r="F12" s="4"/>
      <c r="G12" s="5"/>
      <c r="H12" s="5"/>
      <c r="I12" s="5"/>
      <c r="J12" s="4"/>
      <c r="K12" s="4"/>
      <c r="L12" s="4"/>
      <c r="M12" s="4"/>
      <c r="N12" s="4"/>
      <c r="O12" s="4"/>
      <c r="P12" s="4"/>
      <c r="Q12" s="4"/>
      <c r="R12" s="4"/>
      <c r="S12" s="4"/>
      <c r="T12" s="4"/>
      <c r="U12" s="4"/>
      <c r="V12" s="4"/>
      <c r="W12" s="4"/>
      <c r="X12" s="73"/>
      <c r="Y12" s="5"/>
      <c r="Z12" s="4"/>
      <c r="AA12" s="4"/>
      <c r="AB12" s="4"/>
      <c r="AC12" s="5"/>
      <c r="AD12" s="4"/>
      <c r="AE12" s="5"/>
      <c r="AF12" s="4"/>
      <c r="AG12" s="4"/>
      <c r="AH12" s="4"/>
      <c r="AI12" s="4"/>
      <c r="AJ12" s="4"/>
      <c r="AK12" s="4"/>
      <c r="AL12" s="4"/>
      <c r="AM12" s="4"/>
      <c r="AN12" s="4"/>
      <c r="AO12" s="4"/>
      <c r="AP12" s="73"/>
      <c r="AQ12" s="5"/>
      <c r="AR12" s="4"/>
      <c r="AS12">
        <f>tblRRData[[#This Row],[Intake date]]-tblRRData[[#This Row],[Application date]]</f>
        <v>0</v>
      </c>
      <c r="AT12">
        <f>tblRRData[[#This Row],[Final departure date]]-tblRRData[[#This Row],[Intake date]]</f>
        <v>0</v>
      </c>
      <c r="AU12" t="str">
        <f>IF(tblRRData[[#This Row],[Final departure date]]&gt;0,IF(MONTH(tblRRData[[#This Row],[Final departure date]])&lt;4,"Q3",IF(MONTH(tblRRData[[#This Row],[Final departure date]])&lt;7,"Q4",IF(MONTH(tblRRData[[#This Row],[Final departure date]])&lt;10,"Q1","Q2"))),"")</f>
        <v/>
      </c>
    </row>
    <row r="13" spans="2:47" ht="15" customHeight="1">
      <c r="B13">
        <v>6</v>
      </c>
      <c r="C13" s="4"/>
      <c r="D13" t="str">
        <f>_xlfn.XLOOKUP(tblRRData[[#This Row],[Recovery Residence Name/Location]],luLocation[Location],luLocation[Organization],"")</f>
        <v/>
      </c>
      <c r="E13" t="str" cm="1">
        <f t="array" ref="E13">IFERROR(_xlfn.XLOOKUP(tblRRData[[#This Row],[Recovery Residence Name/Location]],luLocation[[#All],[Location]],luLocation[[#All],[Location Code]])&amp;"-"&amp;tblRRData[[#This Row],[RR Row Number]]&amp;"-"&amp;SFY,"")</f>
        <v/>
      </c>
      <c r="F13" s="4"/>
      <c r="G13" s="5"/>
      <c r="H13" s="5"/>
      <c r="I13" s="5"/>
      <c r="J13" s="4"/>
      <c r="K13" s="4"/>
      <c r="L13" s="4"/>
      <c r="M13" s="4"/>
      <c r="N13" s="4"/>
      <c r="O13" s="4"/>
      <c r="P13" s="4"/>
      <c r="Q13" s="4"/>
      <c r="R13" s="4"/>
      <c r="S13" s="4"/>
      <c r="T13" s="4"/>
      <c r="U13" s="4"/>
      <c r="V13" s="4"/>
      <c r="W13" s="4"/>
      <c r="X13" s="73"/>
      <c r="Y13" s="5"/>
      <c r="Z13" s="4"/>
      <c r="AA13" s="4"/>
      <c r="AB13" s="4"/>
      <c r="AC13" s="5"/>
      <c r="AD13" s="4"/>
      <c r="AE13" s="5"/>
      <c r="AF13" s="4"/>
      <c r="AG13" s="4"/>
      <c r="AH13" s="4"/>
      <c r="AI13" s="4"/>
      <c r="AJ13" s="4"/>
      <c r="AK13" s="4"/>
      <c r="AL13" s="4"/>
      <c r="AM13" s="4"/>
      <c r="AN13" s="4"/>
      <c r="AO13" s="4"/>
      <c r="AP13" s="73"/>
      <c r="AQ13" s="5"/>
      <c r="AR13" s="4"/>
      <c r="AS13">
        <f>tblRRData[[#This Row],[Intake date]]-tblRRData[[#This Row],[Application date]]</f>
        <v>0</v>
      </c>
      <c r="AT13">
        <f>tblRRData[[#This Row],[Final departure date]]-tblRRData[[#This Row],[Intake date]]</f>
        <v>0</v>
      </c>
      <c r="AU13" t="str">
        <f>IF(tblRRData[[#This Row],[Final departure date]]&gt;0,IF(MONTH(tblRRData[[#This Row],[Final departure date]])&lt;4,"Q3",IF(MONTH(tblRRData[[#This Row],[Final departure date]])&lt;7,"Q4",IF(MONTH(tblRRData[[#This Row],[Final departure date]])&lt;10,"Q1","Q2"))),"")</f>
        <v/>
      </c>
    </row>
    <row r="14" spans="2:47" ht="15" customHeight="1">
      <c r="B14">
        <v>7</v>
      </c>
      <c r="C14" s="4"/>
      <c r="D14" t="str">
        <f>_xlfn.XLOOKUP(tblRRData[[#This Row],[Recovery Residence Name/Location]],luLocation[Location],luLocation[Organization],"")</f>
        <v/>
      </c>
      <c r="E14" t="str" cm="1">
        <f t="array" ref="E14">IFERROR(_xlfn.XLOOKUP(tblRRData[[#This Row],[Recovery Residence Name/Location]],luLocation[[#All],[Location]],luLocation[[#All],[Location Code]])&amp;"-"&amp;tblRRData[[#This Row],[RR Row Number]]&amp;"-"&amp;SFY,"")</f>
        <v/>
      </c>
      <c r="F14" s="4"/>
      <c r="G14" s="5"/>
      <c r="H14" s="5"/>
      <c r="I14" s="5"/>
      <c r="J14" s="4"/>
      <c r="K14" s="4"/>
      <c r="L14" s="4"/>
      <c r="M14" s="4"/>
      <c r="N14" s="4"/>
      <c r="O14" s="4"/>
      <c r="P14" s="4"/>
      <c r="Q14" s="4"/>
      <c r="R14" s="4"/>
      <c r="S14" s="4"/>
      <c r="T14" s="4"/>
      <c r="U14" s="4"/>
      <c r="V14" s="4"/>
      <c r="W14" s="4"/>
      <c r="X14" s="73"/>
      <c r="Y14" s="5"/>
      <c r="Z14" s="4"/>
      <c r="AA14" s="4"/>
      <c r="AB14" s="4"/>
      <c r="AC14" s="5"/>
      <c r="AD14" s="4"/>
      <c r="AE14" s="5"/>
      <c r="AF14" s="4"/>
      <c r="AG14" s="4"/>
      <c r="AH14" s="4"/>
      <c r="AI14" s="4"/>
      <c r="AJ14" s="4"/>
      <c r="AK14" s="4"/>
      <c r="AL14" s="4"/>
      <c r="AM14" s="4"/>
      <c r="AN14" s="4"/>
      <c r="AO14" s="4"/>
      <c r="AP14" s="73"/>
      <c r="AQ14" s="5"/>
      <c r="AR14" s="4"/>
      <c r="AS14">
        <f>tblRRData[[#This Row],[Intake date]]-tblRRData[[#This Row],[Application date]]</f>
        <v>0</v>
      </c>
      <c r="AT14">
        <f>tblRRData[[#This Row],[Final departure date]]-tblRRData[[#This Row],[Intake date]]</f>
        <v>0</v>
      </c>
      <c r="AU14" t="str">
        <f>IF(tblRRData[[#This Row],[Final departure date]]&gt;0,IF(MONTH(tblRRData[[#This Row],[Final departure date]])&lt;4,"Q3",IF(MONTH(tblRRData[[#This Row],[Final departure date]])&lt;7,"Q4",IF(MONTH(tblRRData[[#This Row],[Final departure date]])&lt;10,"Q1","Q2"))),"")</f>
        <v/>
      </c>
    </row>
    <row r="15" spans="2:47" ht="15" customHeight="1">
      <c r="B15">
        <v>8</v>
      </c>
      <c r="C15" s="4"/>
      <c r="D15" t="str">
        <f>_xlfn.XLOOKUP(tblRRData[[#This Row],[Recovery Residence Name/Location]],luLocation[Location],luLocation[Organization],"")</f>
        <v/>
      </c>
      <c r="E15" t="str" cm="1">
        <f t="array" ref="E15">IFERROR(_xlfn.XLOOKUP(tblRRData[[#This Row],[Recovery Residence Name/Location]],luLocation[[#All],[Location]],luLocation[[#All],[Location Code]])&amp;"-"&amp;tblRRData[[#This Row],[RR Row Number]]&amp;"-"&amp;SFY,"")</f>
        <v/>
      </c>
      <c r="F15" s="4"/>
      <c r="G15" s="5"/>
      <c r="H15" s="5"/>
      <c r="I15" s="5"/>
      <c r="J15" s="4"/>
      <c r="K15" s="4"/>
      <c r="L15" s="4"/>
      <c r="M15" s="4"/>
      <c r="N15" s="4"/>
      <c r="O15" s="4"/>
      <c r="P15" s="4"/>
      <c r="Q15" s="4"/>
      <c r="R15" s="4"/>
      <c r="S15" s="4"/>
      <c r="T15" s="4"/>
      <c r="U15" s="4"/>
      <c r="V15" s="4"/>
      <c r="W15" s="4"/>
      <c r="X15" s="73"/>
      <c r="Y15" s="5"/>
      <c r="Z15" s="4"/>
      <c r="AA15" s="4"/>
      <c r="AB15" s="4"/>
      <c r="AC15" s="5"/>
      <c r="AD15" s="4"/>
      <c r="AE15" s="5"/>
      <c r="AF15" s="4"/>
      <c r="AG15" s="4"/>
      <c r="AH15" s="4"/>
      <c r="AI15" s="4"/>
      <c r="AJ15" s="4"/>
      <c r="AK15" s="4"/>
      <c r="AL15" s="4"/>
      <c r="AM15" s="4"/>
      <c r="AN15" s="4"/>
      <c r="AO15" s="4"/>
      <c r="AP15" s="73"/>
      <c r="AQ15" s="5"/>
      <c r="AR15" s="4"/>
      <c r="AS15">
        <f>tblRRData[[#This Row],[Intake date]]-tblRRData[[#This Row],[Application date]]</f>
        <v>0</v>
      </c>
      <c r="AT15">
        <f>tblRRData[[#This Row],[Final departure date]]-tblRRData[[#This Row],[Intake date]]</f>
        <v>0</v>
      </c>
      <c r="AU15" t="str">
        <f>IF(tblRRData[[#This Row],[Final departure date]]&gt;0,IF(MONTH(tblRRData[[#This Row],[Final departure date]])&lt;4,"Q3",IF(MONTH(tblRRData[[#This Row],[Final departure date]])&lt;7,"Q4",IF(MONTH(tblRRData[[#This Row],[Final departure date]])&lt;10,"Q1","Q2"))),"")</f>
        <v/>
      </c>
    </row>
    <row r="16" spans="2:47" ht="15" customHeight="1">
      <c r="B16">
        <v>9</v>
      </c>
      <c r="C16" s="4"/>
      <c r="D16" t="str">
        <f>_xlfn.XLOOKUP(tblRRData[[#This Row],[Recovery Residence Name/Location]],luLocation[Location],luLocation[Organization],"")</f>
        <v/>
      </c>
      <c r="E16" t="str" cm="1">
        <f t="array" ref="E16">IFERROR(_xlfn.XLOOKUP(tblRRData[[#This Row],[Recovery Residence Name/Location]],luLocation[[#All],[Location]],luLocation[[#All],[Location Code]])&amp;"-"&amp;tblRRData[[#This Row],[RR Row Number]]&amp;"-"&amp;SFY,"")</f>
        <v/>
      </c>
      <c r="F16" s="4"/>
      <c r="G16" s="5"/>
      <c r="H16" s="5"/>
      <c r="I16" s="5"/>
      <c r="J16" s="4"/>
      <c r="K16" s="4"/>
      <c r="L16" s="4"/>
      <c r="M16" s="4"/>
      <c r="N16" s="4"/>
      <c r="O16" s="4"/>
      <c r="P16" s="4"/>
      <c r="Q16" s="4"/>
      <c r="R16" s="4"/>
      <c r="S16" s="4"/>
      <c r="T16" s="4"/>
      <c r="U16" s="4"/>
      <c r="V16" s="4"/>
      <c r="W16" s="4"/>
      <c r="X16" s="73"/>
      <c r="Y16" s="5"/>
      <c r="Z16" s="4"/>
      <c r="AA16" s="4"/>
      <c r="AB16" s="4"/>
      <c r="AC16" s="5"/>
      <c r="AD16" s="4"/>
      <c r="AE16" s="5"/>
      <c r="AF16" s="4"/>
      <c r="AG16" s="4"/>
      <c r="AH16" s="4"/>
      <c r="AI16" s="4"/>
      <c r="AJ16" s="4"/>
      <c r="AK16" s="4"/>
      <c r="AL16" s="4"/>
      <c r="AM16" s="4"/>
      <c r="AN16" s="4"/>
      <c r="AO16" s="4"/>
      <c r="AP16" s="73"/>
      <c r="AQ16" s="5"/>
      <c r="AR16" s="4"/>
      <c r="AS16">
        <f>tblRRData[[#This Row],[Intake date]]-tblRRData[[#This Row],[Application date]]</f>
        <v>0</v>
      </c>
      <c r="AT16">
        <f>tblRRData[[#This Row],[Final departure date]]-tblRRData[[#This Row],[Intake date]]</f>
        <v>0</v>
      </c>
      <c r="AU16" t="str">
        <f>IF(tblRRData[[#This Row],[Final departure date]]&gt;0,IF(MONTH(tblRRData[[#This Row],[Final departure date]])&lt;4,"Q3",IF(MONTH(tblRRData[[#This Row],[Final departure date]])&lt;7,"Q4",IF(MONTH(tblRRData[[#This Row],[Final departure date]])&lt;10,"Q1","Q2"))),"")</f>
        <v/>
      </c>
    </row>
    <row r="17" spans="2:47" ht="15" customHeight="1">
      <c r="B17">
        <v>10</v>
      </c>
      <c r="C17" s="4"/>
      <c r="D17" t="str">
        <f>_xlfn.XLOOKUP(tblRRData[[#This Row],[Recovery Residence Name/Location]],luLocation[Location],luLocation[Organization],"")</f>
        <v/>
      </c>
      <c r="E17" t="str" cm="1">
        <f t="array" ref="E17">IFERROR(_xlfn.XLOOKUP(tblRRData[[#This Row],[Recovery Residence Name/Location]],luLocation[[#All],[Location]],luLocation[[#All],[Location Code]])&amp;"-"&amp;tblRRData[[#This Row],[RR Row Number]]&amp;"-"&amp;SFY,"")</f>
        <v/>
      </c>
      <c r="F17" s="4"/>
      <c r="G17" s="5"/>
      <c r="H17" s="5"/>
      <c r="I17" s="5"/>
      <c r="J17" s="4"/>
      <c r="K17" s="4"/>
      <c r="L17" s="4"/>
      <c r="M17" s="4"/>
      <c r="N17" s="4"/>
      <c r="O17" s="4"/>
      <c r="P17" s="4"/>
      <c r="Q17" s="4"/>
      <c r="R17" s="4"/>
      <c r="S17" s="4"/>
      <c r="T17" s="4"/>
      <c r="U17" s="4"/>
      <c r="V17" s="4"/>
      <c r="W17" s="4"/>
      <c r="X17" s="73"/>
      <c r="Y17" s="5"/>
      <c r="Z17" s="4"/>
      <c r="AA17" s="4"/>
      <c r="AB17" s="4"/>
      <c r="AC17" s="5"/>
      <c r="AD17" s="4"/>
      <c r="AE17" s="5"/>
      <c r="AF17" s="4"/>
      <c r="AG17" s="4"/>
      <c r="AH17" s="4"/>
      <c r="AI17" s="4"/>
      <c r="AJ17" s="4"/>
      <c r="AK17" s="4"/>
      <c r="AL17" s="4"/>
      <c r="AM17" s="4"/>
      <c r="AN17" s="4"/>
      <c r="AO17" s="4"/>
      <c r="AP17" s="73"/>
      <c r="AQ17" s="5"/>
      <c r="AR17" s="4"/>
      <c r="AS17">
        <f>tblRRData[[#This Row],[Intake date]]-tblRRData[[#This Row],[Application date]]</f>
        <v>0</v>
      </c>
      <c r="AT17">
        <f>tblRRData[[#This Row],[Final departure date]]-tblRRData[[#This Row],[Intake date]]</f>
        <v>0</v>
      </c>
      <c r="AU17" t="str">
        <f>IF(tblRRData[[#This Row],[Final departure date]]&gt;0,IF(MONTH(tblRRData[[#This Row],[Final departure date]])&lt;4,"Q3",IF(MONTH(tblRRData[[#This Row],[Final departure date]])&lt;7,"Q4",IF(MONTH(tblRRData[[#This Row],[Final departure date]])&lt;10,"Q1","Q2"))),"")</f>
        <v/>
      </c>
    </row>
    <row r="18" spans="2:47" ht="15" customHeight="1">
      <c r="B18">
        <v>11</v>
      </c>
      <c r="C18" s="4"/>
      <c r="D18" t="str">
        <f>_xlfn.XLOOKUP(tblRRData[[#This Row],[Recovery Residence Name/Location]],luLocation[Location],luLocation[Organization],"")</f>
        <v/>
      </c>
      <c r="E18" t="str" cm="1">
        <f t="array" ref="E18">IFERROR(_xlfn.XLOOKUP(tblRRData[[#This Row],[Recovery Residence Name/Location]],luLocation[[#All],[Location]],luLocation[[#All],[Location Code]])&amp;"-"&amp;tblRRData[[#This Row],[RR Row Number]]&amp;"-"&amp;SFY,"")</f>
        <v/>
      </c>
      <c r="F18" s="4"/>
      <c r="G18" s="5"/>
      <c r="H18" s="5"/>
      <c r="I18" s="5"/>
      <c r="J18" s="4"/>
      <c r="K18" s="4"/>
      <c r="L18" s="4"/>
      <c r="M18" s="4"/>
      <c r="N18" s="4"/>
      <c r="O18" s="4"/>
      <c r="P18" s="4"/>
      <c r="Q18" s="4"/>
      <c r="R18" s="4"/>
      <c r="S18" s="4"/>
      <c r="T18" s="4"/>
      <c r="U18" s="4"/>
      <c r="V18" s="4"/>
      <c r="W18" s="4"/>
      <c r="X18" s="73"/>
      <c r="Y18" s="5"/>
      <c r="Z18" s="4"/>
      <c r="AA18" s="4"/>
      <c r="AB18" s="4"/>
      <c r="AC18" s="5"/>
      <c r="AD18" s="4"/>
      <c r="AE18" s="5"/>
      <c r="AF18" s="4"/>
      <c r="AG18" s="4"/>
      <c r="AH18" s="4"/>
      <c r="AI18" s="4"/>
      <c r="AJ18" s="4"/>
      <c r="AK18" s="4"/>
      <c r="AL18" s="4"/>
      <c r="AM18" s="4"/>
      <c r="AN18" s="4"/>
      <c r="AO18" s="4"/>
      <c r="AP18" s="73"/>
      <c r="AQ18" s="5"/>
      <c r="AR18" s="4"/>
      <c r="AS18">
        <f>tblRRData[[#This Row],[Intake date]]-tblRRData[[#This Row],[Application date]]</f>
        <v>0</v>
      </c>
      <c r="AT18">
        <f>tblRRData[[#This Row],[Final departure date]]-tblRRData[[#This Row],[Intake date]]</f>
        <v>0</v>
      </c>
      <c r="AU18" t="str">
        <f>IF(tblRRData[[#This Row],[Final departure date]]&gt;0,IF(MONTH(tblRRData[[#This Row],[Final departure date]])&lt;4,"Q3",IF(MONTH(tblRRData[[#This Row],[Final departure date]])&lt;7,"Q4",IF(MONTH(tblRRData[[#This Row],[Final departure date]])&lt;10,"Q1","Q2"))),"")</f>
        <v/>
      </c>
    </row>
    <row r="19" spans="2:47" ht="15" customHeight="1">
      <c r="B19">
        <v>12</v>
      </c>
      <c r="C19" s="4"/>
      <c r="D19" t="str">
        <f>_xlfn.XLOOKUP(tblRRData[[#This Row],[Recovery Residence Name/Location]],luLocation[Location],luLocation[Organization],"")</f>
        <v/>
      </c>
      <c r="E19" t="str" cm="1">
        <f t="array" ref="E19">IFERROR(_xlfn.XLOOKUP(tblRRData[[#This Row],[Recovery Residence Name/Location]],luLocation[[#All],[Location]],luLocation[[#All],[Location Code]])&amp;"-"&amp;tblRRData[[#This Row],[RR Row Number]]&amp;"-"&amp;SFY,"")</f>
        <v/>
      </c>
      <c r="F19" s="4"/>
      <c r="G19" s="5"/>
      <c r="H19" s="5"/>
      <c r="I19" s="5"/>
      <c r="J19" s="4"/>
      <c r="K19" s="4"/>
      <c r="L19" s="4"/>
      <c r="M19" s="4"/>
      <c r="N19" s="4"/>
      <c r="O19" s="4"/>
      <c r="P19" s="4"/>
      <c r="Q19" s="4"/>
      <c r="R19" s="4"/>
      <c r="S19" s="4"/>
      <c r="T19" s="4"/>
      <c r="U19" s="4"/>
      <c r="V19" s="4"/>
      <c r="W19" s="4"/>
      <c r="X19" s="73"/>
      <c r="Y19" s="5"/>
      <c r="Z19" s="4"/>
      <c r="AA19" s="4"/>
      <c r="AB19" s="4"/>
      <c r="AC19" s="5"/>
      <c r="AD19" s="4"/>
      <c r="AE19" s="5"/>
      <c r="AF19" s="4"/>
      <c r="AG19" s="4"/>
      <c r="AH19" s="4"/>
      <c r="AI19" s="4"/>
      <c r="AJ19" s="4"/>
      <c r="AK19" s="4"/>
      <c r="AL19" s="4"/>
      <c r="AM19" s="4"/>
      <c r="AN19" s="4"/>
      <c r="AO19" s="4"/>
      <c r="AP19" s="73"/>
      <c r="AQ19" s="5"/>
      <c r="AR19" s="4"/>
      <c r="AS19">
        <f>tblRRData[[#This Row],[Intake date]]-tblRRData[[#This Row],[Application date]]</f>
        <v>0</v>
      </c>
      <c r="AT19">
        <f>tblRRData[[#This Row],[Final departure date]]-tblRRData[[#This Row],[Intake date]]</f>
        <v>0</v>
      </c>
      <c r="AU19" t="str">
        <f>IF(tblRRData[[#This Row],[Final departure date]]&gt;0,IF(MONTH(tblRRData[[#This Row],[Final departure date]])&lt;4,"Q3",IF(MONTH(tblRRData[[#This Row],[Final departure date]])&lt;7,"Q4",IF(MONTH(tblRRData[[#This Row],[Final departure date]])&lt;10,"Q1","Q2"))),"")</f>
        <v/>
      </c>
    </row>
    <row r="20" spans="2:47" ht="15" customHeight="1">
      <c r="B20">
        <v>13</v>
      </c>
      <c r="C20" s="4"/>
      <c r="D20" t="str">
        <f>_xlfn.XLOOKUP(tblRRData[[#This Row],[Recovery Residence Name/Location]],luLocation[Location],luLocation[Organization],"")</f>
        <v/>
      </c>
      <c r="E20" t="str" cm="1">
        <f t="array" ref="E20">IFERROR(_xlfn.XLOOKUP(tblRRData[[#This Row],[Recovery Residence Name/Location]],luLocation[[#All],[Location]],luLocation[[#All],[Location Code]])&amp;"-"&amp;tblRRData[[#This Row],[RR Row Number]]&amp;"-"&amp;SFY,"")</f>
        <v/>
      </c>
      <c r="F20" s="4"/>
      <c r="G20" s="5"/>
      <c r="H20" s="5"/>
      <c r="I20" s="5"/>
      <c r="J20" s="4"/>
      <c r="K20" s="4"/>
      <c r="L20" s="4"/>
      <c r="M20" s="4"/>
      <c r="N20" s="4"/>
      <c r="O20" s="4"/>
      <c r="P20" s="4"/>
      <c r="Q20" s="4"/>
      <c r="R20" s="4"/>
      <c r="S20" s="4"/>
      <c r="T20" s="4"/>
      <c r="U20" s="4"/>
      <c r="V20" s="4"/>
      <c r="W20" s="4"/>
      <c r="X20" s="73"/>
      <c r="Y20" s="5"/>
      <c r="Z20" s="4"/>
      <c r="AA20" s="4"/>
      <c r="AB20" s="4"/>
      <c r="AC20" s="5"/>
      <c r="AD20" s="4"/>
      <c r="AE20" s="5"/>
      <c r="AF20" s="4"/>
      <c r="AG20" s="4"/>
      <c r="AH20" s="4"/>
      <c r="AI20" s="4"/>
      <c r="AJ20" s="4"/>
      <c r="AK20" s="4"/>
      <c r="AL20" s="4"/>
      <c r="AM20" s="4"/>
      <c r="AN20" s="4"/>
      <c r="AO20" s="4"/>
      <c r="AP20" s="73"/>
      <c r="AQ20" s="5"/>
      <c r="AR20" s="4"/>
      <c r="AS20">
        <f>tblRRData[[#This Row],[Intake date]]-tblRRData[[#This Row],[Application date]]</f>
        <v>0</v>
      </c>
      <c r="AT20">
        <f>tblRRData[[#This Row],[Final departure date]]-tblRRData[[#This Row],[Intake date]]</f>
        <v>0</v>
      </c>
      <c r="AU20" t="str">
        <f>IF(tblRRData[[#This Row],[Final departure date]]&gt;0,IF(MONTH(tblRRData[[#This Row],[Final departure date]])&lt;4,"Q3",IF(MONTH(tblRRData[[#This Row],[Final departure date]])&lt;7,"Q4",IF(MONTH(tblRRData[[#This Row],[Final departure date]])&lt;10,"Q1","Q2"))),"")</f>
        <v/>
      </c>
    </row>
    <row r="21" spans="2:47" ht="15" customHeight="1">
      <c r="B21">
        <v>14</v>
      </c>
      <c r="C21" s="4"/>
      <c r="D21" t="str">
        <f>_xlfn.XLOOKUP(tblRRData[[#This Row],[Recovery Residence Name/Location]],luLocation[Location],luLocation[Organization],"")</f>
        <v/>
      </c>
      <c r="E21" t="str" cm="1">
        <f t="array" ref="E21">IFERROR(_xlfn.XLOOKUP(tblRRData[[#This Row],[Recovery Residence Name/Location]],luLocation[[#All],[Location]],luLocation[[#All],[Location Code]])&amp;"-"&amp;tblRRData[[#This Row],[RR Row Number]]&amp;"-"&amp;SFY,"")</f>
        <v/>
      </c>
      <c r="F21" s="4"/>
      <c r="G21" s="5"/>
      <c r="H21" s="5"/>
      <c r="I21" s="5"/>
      <c r="J21" s="4"/>
      <c r="K21" s="4"/>
      <c r="L21" s="4"/>
      <c r="M21" s="4"/>
      <c r="N21" s="4"/>
      <c r="O21" s="4"/>
      <c r="P21" s="4"/>
      <c r="Q21" s="4"/>
      <c r="R21" s="4"/>
      <c r="S21" s="4"/>
      <c r="T21" s="4"/>
      <c r="U21" s="4"/>
      <c r="V21" s="4"/>
      <c r="W21" s="4"/>
      <c r="X21" s="73"/>
      <c r="Y21" s="5"/>
      <c r="Z21" s="4"/>
      <c r="AA21" s="4"/>
      <c r="AB21" s="4"/>
      <c r="AC21" s="5"/>
      <c r="AD21" s="4"/>
      <c r="AE21" s="5"/>
      <c r="AF21" s="4"/>
      <c r="AG21" s="4"/>
      <c r="AH21" s="4"/>
      <c r="AI21" s="4"/>
      <c r="AJ21" s="4"/>
      <c r="AK21" s="4"/>
      <c r="AL21" s="4"/>
      <c r="AM21" s="4"/>
      <c r="AN21" s="4"/>
      <c r="AO21" s="4"/>
      <c r="AP21" s="73"/>
      <c r="AQ21" s="5"/>
      <c r="AR21" s="4"/>
      <c r="AS21">
        <f>tblRRData[[#This Row],[Intake date]]-tblRRData[[#This Row],[Application date]]</f>
        <v>0</v>
      </c>
      <c r="AT21">
        <f>tblRRData[[#This Row],[Final departure date]]-tblRRData[[#This Row],[Intake date]]</f>
        <v>0</v>
      </c>
      <c r="AU21" t="str">
        <f>IF(tblRRData[[#This Row],[Final departure date]]&gt;0,IF(MONTH(tblRRData[[#This Row],[Final departure date]])&lt;4,"Q3",IF(MONTH(tblRRData[[#This Row],[Final departure date]])&lt;7,"Q4",IF(MONTH(tblRRData[[#This Row],[Final departure date]])&lt;10,"Q1","Q2"))),"")</f>
        <v/>
      </c>
    </row>
    <row r="22" spans="2:47" ht="15" customHeight="1">
      <c r="B22">
        <v>15</v>
      </c>
      <c r="C22" s="4"/>
      <c r="D22" t="str">
        <f>_xlfn.XLOOKUP(tblRRData[[#This Row],[Recovery Residence Name/Location]],luLocation[Location],luLocation[Organization],"")</f>
        <v/>
      </c>
      <c r="E22" t="str" cm="1">
        <f t="array" ref="E22">IFERROR(_xlfn.XLOOKUP(tblRRData[[#This Row],[Recovery Residence Name/Location]],luLocation[[#All],[Location]],luLocation[[#All],[Location Code]])&amp;"-"&amp;tblRRData[[#This Row],[RR Row Number]]&amp;"-"&amp;SFY,"")</f>
        <v/>
      </c>
      <c r="F22" s="4"/>
      <c r="G22" s="5"/>
      <c r="H22" s="5"/>
      <c r="I22" s="5"/>
      <c r="J22" s="4"/>
      <c r="K22" s="4"/>
      <c r="L22" s="4"/>
      <c r="M22" s="4"/>
      <c r="N22" s="4"/>
      <c r="O22" s="4"/>
      <c r="P22" s="4"/>
      <c r="Q22" s="4"/>
      <c r="R22" s="4"/>
      <c r="S22" s="4"/>
      <c r="T22" s="4"/>
      <c r="U22" s="4"/>
      <c r="V22" s="4"/>
      <c r="W22" s="4"/>
      <c r="X22" s="73"/>
      <c r="Y22" s="5"/>
      <c r="Z22" s="4"/>
      <c r="AA22" s="4"/>
      <c r="AB22" s="4"/>
      <c r="AC22" s="5"/>
      <c r="AD22" s="4"/>
      <c r="AE22" s="5"/>
      <c r="AF22" s="4"/>
      <c r="AG22" s="4"/>
      <c r="AH22" s="4"/>
      <c r="AI22" s="4"/>
      <c r="AJ22" s="4"/>
      <c r="AK22" s="4"/>
      <c r="AL22" s="4"/>
      <c r="AM22" s="4"/>
      <c r="AN22" s="4"/>
      <c r="AO22" s="4"/>
      <c r="AP22" s="73"/>
      <c r="AQ22" s="5"/>
      <c r="AR22" s="4"/>
      <c r="AS22">
        <f>tblRRData[[#This Row],[Intake date]]-tblRRData[[#This Row],[Application date]]</f>
        <v>0</v>
      </c>
      <c r="AT22">
        <f>tblRRData[[#This Row],[Final departure date]]-tblRRData[[#This Row],[Intake date]]</f>
        <v>0</v>
      </c>
      <c r="AU22" t="str">
        <f>IF(tblRRData[[#This Row],[Final departure date]]&gt;0,IF(MONTH(tblRRData[[#This Row],[Final departure date]])&lt;4,"Q3",IF(MONTH(tblRRData[[#This Row],[Final departure date]])&lt;7,"Q4",IF(MONTH(tblRRData[[#This Row],[Final departure date]])&lt;10,"Q1","Q2"))),"")</f>
        <v/>
      </c>
    </row>
    <row r="23" spans="2:47" ht="15" customHeight="1">
      <c r="B23">
        <v>16</v>
      </c>
      <c r="C23" s="4"/>
      <c r="D23" t="str">
        <f>_xlfn.XLOOKUP(tblRRData[[#This Row],[Recovery Residence Name/Location]],luLocation[Location],luLocation[Organization],"")</f>
        <v/>
      </c>
      <c r="E23" t="str" cm="1">
        <f t="array" ref="E23">IFERROR(_xlfn.XLOOKUP(tblRRData[[#This Row],[Recovery Residence Name/Location]],luLocation[[#All],[Location]],luLocation[[#All],[Location Code]])&amp;"-"&amp;tblRRData[[#This Row],[RR Row Number]]&amp;"-"&amp;SFY,"")</f>
        <v/>
      </c>
      <c r="F23" s="4"/>
      <c r="G23" s="5"/>
      <c r="H23" s="5"/>
      <c r="I23" s="5"/>
      <c r="J23" s="4"/>
      <c r="K23" s="4"/>
      <c r="L23" s="4"/>
      <c r="M23" s="4"/>
      <c r="N23" s="4"/>
      <c r="O23" s="4"/>
      <c r="P23" s="4"/>
      <c r="Q23" s="4"/>
      <c r="R23" s="4"/>
      <c r="S23" s="4"/>
      <c r="T23" s="4"/>
      <c r="U23" s="4"/>
      <c r="V23" s="4"/>
      <c r="W23" s="4"/>
      <c r="X23" s="73"/>
      <c r="Y23" s="5"/>
      <c r="Z23" s="4"/>
      <c r="AA23" s="4"/>
      <c r="AB23" s="4"/>
      <c r="AC23" s="5"/>
      <c r="AD23" s="4"/>
      <c r="AE23" s="5"/>
      <c r="AF23" s="4"/>
      <c r="AG23" s="4"/>
      <c r="AH23" s="4"/>
      <c r="AI23" s="4"/>
      <c r="AJ23" s="4"/>
      <c r="AK23" s="4"/>
      <c r="AL23" s="4"/>
      <c r="AM23" s="4"/>
      <c r="AN23" s="4"/>
      <c r="AO23" s="4"/>
      <c r="AP23" s="73"/>
      <c r="AQ23" s="5"/>
      <c r="AR23" s="4"/>
      <c r="AS23">
        <f>tblRRData[[#This Row],[Intake date]]-tblRRData[[#This Row],[Application date]]</f>
        <v>0</v>
      </c>
      <c r="AT23">
        <f>tblRRData[[#This Row],[Final departure date]]-tblRRData[[#This Row],[Intake date]]</f>
        <v>0</v>
      </c>
      <c r="AU23" t="str">
        <f>IF(tblRRData[[#This Row],[Final departure date]]&gt;0,IF(MONTH(tblRRData[[#This Row],[Final departure date]])&lt;4,"Q3",IF(MONTH(tblRRData[[#This Row],[Final departure date]])&lt;7,"Q4",IF(MONTH(tblRRData[[#This Row],[Final departure date]])&lt;10,"Q1","Q2"))),"")</f>
        <v/>
      </c>
    </row>
    <row r="24" spans="2:47" ht="15" customHeight="1">
      <c r="B24">
        <v>17</v>
      </c>
      <c r="C24" s="4"/>
      <c r="D24" t="str">
        <f>_xlfn.XLOOKUP(tblRRData[[#This Row],[Recovery Residence Name/Location]],luLocation[Location],luLocation[Organization],"")</f>
        <v/>
      </c>
      <c r="E24" t="str" cm="1">
        <f t="array" ref="E24">IFERROR(_xlfn.XLOOKUP(tblRRData[[#This Row],[Recovery Residence Name/Location]],luLocation[[#All],[Location]],luLocation[[#All],[Location Code]])&amp;"-"&amp;tblRRData[[#This Row],[RR Row Number]]&amp;"-"&amp;SFY,"")</f>
        <v/>
      </c>
      <c r="F24" s="4"/>
      <c r="G24" s="5"/>
      <c r="H24" s="5"/>
      <c r="I24" s="5"/>
      <c r="J24" s="4"/>
      <c r="K24" s="4"/>
      <c r="L24" s="4"/>
      <c r="M24" s="4"/>
      <c r="N24" s="4"/>
      <c r="O24" s="4"/>
      <c r="P24" s="4"/>
      <c r="Q24" s="4"/>
      <c r="R24" s="4"/>
      <c r="S24" s="4"/>
      <c r="T24" s="4"/>
      <c r="U24" s="4"/>
      <c r="V24" s="4"/>
      <c r="W24" s="4"/>
      <c r="X24" s="73"/>
      <c r="Y24" s="5"/>
      <c r="Z24" s="4"/>
      <c r="AA24" s="4"/>
      <c r="AB24" s="4"/>
      <c r="AC24" s="5"/>
      <c r="AD24" s="4"/>
      <c r="AE24" s="5"/>
      <c r="AF24" s="4"/>
      <c r="AG24" s="4"/>
      <c r="AH24" s="4"/>
      <c r="AI24" s="4"/>
      <c r="AJ24" s="4"/>
      <c r="AK24" s="4"/>
      <c r="AL24" s="4"/>
      <c r="AM24" s="4"/>
      <c r="AN24" s="4"/>
      <c r="AO24" s="4"/>
      <c r="AP24" s="73"/>
      <c r="AQ24" s="5"/>
      <c r="AR24" s="4"/>
      <c r="AS24">
        <f>tblRRData[[#This Row],[Intake date]]-tblRRData[[#This Row],[Application date]]</f>
        <v>0</v>
      </c>
      <c r="AT24">
        <f>tblRRData[[#This Row],[Final departure date]]-tblRRData[[#This Row],[Intake date]]</f>
        <v>0</v>
      </c>
      <c r="AU24" t="str">
        <f>IF(tblRRData[[#This Row],[Final departure date]]&gt;0,IF(MONTH(tblRRData[[#This Row],[Final departure date]])&lt;4,"Q3",IF(MONTH(tblRRData[[#This Row],[Final departure date]])&lt;7,"Q4",IF(MONTH(tblRRData[[#This Row],[Final departure date]])&lt;10,"Q1","Q2"))),"")</f>
        <v/>
      </c>
    </row>
    <row r="25" spans="2:47" ht="15" customHeight="1">
      <c r="B25">
        <v>18</v>
      </c>
      <c r="C25" s="4"/>
      <c r="D25" t="str">
        <f>_xlfn.XLOOKUP(tblRRData[[#This Row],[Recovery Residence Name/Location]],luLocation[Location],luLocation[Organization],"")</f>
        <v/>
      </c>
      <c r="E25" t="str" cm="1">
        <f t="array" ref="E25">IFERROR(_xlfn.XLOOKUP(tblRRData[[#This Row],[Recovery Residence Name/Location]],luLocation[[#All],[Location]],luLocation[[#All],[Location Code]])&amp;"-"&amp;tblRRData[[#This Row],[RR Row Number]]&amp;"-"&amp;SFY,"")</f>
        <v/>
      </c>
      <c r="F25" s="4"/>
      <c r="G25" s="5"/>
      <c r="H25" s="5"/>
      <c r="I25" s="5"/>
      <c r="J25" s="4"/>
      <c r="K25" s="4"/>
      <c r="L25" s="4"/>
      <c r="M25" s="4"/>
      <c r="N25" s="4"/>
      <c r="O25" s="4"/>
      <c r="P25" s="4"/>
      <c r="Q25" s="4"/>
      <c r="R25" s="4"/>
      <c r="S25" s="4"/>
      <c r="T25" s="4"/>
      <c r="U25" s="4"/>
      <c r="V25" s="4"/>
      <c r="W25" s="4"/>
      <c r="X25" s="73"/>
      <c r="Y25" s="5"/>
      <c r="Z25" s="4"/>
      <c r="AA25" s="4"/>
      <c r="AB25" s="4"/>
      <c r="AC25" s="5"/>
      <c r="AD25" s="4"/>
      <c r="AE25" s="5"/>
      <c r="AF25" s="4"/>
      <c r="AG25" s="4"/>
      <c r="AH25" s="4"/>
      <c r="AI25" s="4"/>
      <c r="AJ25" s="4"/>
      <c r="AK25" s="4"/>
      <c r="AL25" s="4"/>
      <c r="AM25" s="4"/>
      <c r="AN25" s="4"/>
      <c r="AO25" s="4"/>
      <c r="AP25" s="73"/>
      <c r="AQ25" s="5"/>
      <c r="AR25" s="4"/>
      <c r="AS25">
        <f>tblRRData[[#This Row],[Intake date]]-tblRRData[[#This Row],[Application date]]</f>
        <v>0</v>
      </c>
      <c r="AT25">
        <f>tblRRData[[#This Row],[Final departure date]]-tblRRData[[#This Row],[Intake date]]</f>
        <v>0</v>
      </c>
      <c r="AU25" t="str">
        <f>IF(tblRRData[[#This Row],[Final departure date]]&gt;0,IF(MONTH(tblRRData[[#This Row],[Final departure date]])&lt;4,"Q3",IF(MONTH(tblRRData[[#This Row],[Final departure date]])&lt;7,"Q4",IF(MONTH(tblRRData[[#This Row],[Final departure date]])&lt;10,"Q1","Q2"))),"")</f>
        <v/>
      </c>
    </row>
    <row r="26" spans="2:47" ht="15" customHeight="1">
      <c r="B26">
        <v>19</v>
      </c>
      <c r="C26" s="4"/>
      <c r="D26" t="str">
        <f>_xlfn.XLOOKUP(tblRRData[[#This Row],[Recovery Residence Name/Location]],luLocation[Location],luLocation[Organization],"")</f>
        <v/>
      </c>
      <c r="E26" t="str" cm="1">
        <f t="array" ref="E26">IFERROR(_xlfn.XLOOKUP(tblRRData[[#This Row],[Recovery Residence Name/Location]],luLocation[[#All],[Location]],luLocation[[#All],[Location Code]])&amp;"-"&amp;tblRRData[[#This Row],[RR Row Number]]&amp;"-"&amp;SFY,"")</f>
        <v/>
      </c>
      <c r="F26" s="4"/>
      <c r="G26" s="5"/>
      <c r="H26" s="5"/>
      <c r="I26" s="5"/>
      <c r="J26" s="4"/>
      <c r="K26" s="4"/>
      <c r="L26" s="4"/>
      <c r="M26" s="4"/>
      <c r="N26" s="4"/>
      <c r="O26" s="4"/>
      <c r="P26" s="4"/>
      <c r="Q26" s="4"/>
      <c r="R26" s="4"/>
      <c r="S26" s="4"/>
      <c r="T26" s="4"/>
      <c r="U26" s="4"/>
      <c r="V26" s="4"/>
      <c r="W26" s="4"/>
      <c r="X26" s="73"/>
      <c r="Y26" s="5"/>
      <c r="Z26" s="4"/>
      <c r="AA26" s="4"/>
      <c r="AB26" s="4"/>
      <c r="AC26" s="5"/>
      <c r="AD26" s="4"/>
      <c r="AE26" s="5"/>
      <c r="AF26" s="4"/>
      <c r="AG26" s="4"/>
      <c r="AH26" s="4"/>
      <c r="AI26" s="4"/>
      <c r="AJ26" s="4"/>
      <c r="AK26" s="4"/>
      <c r="AL26" s="4"/>
      <c r="AM26" s="4"/>
      <c r="AN26" s="4"/>
      <c r="AO26" s="4"/>
      <c r="AP26" s="73"/>
      <c r="AQ26" s="5"/>
      <c r="AR26" s="4"/>
      <c r="AS26">
        <f>tblRRData[[#This Row],[Intake date]]-tblRRData[[#This Row],[Application date]]</f>
        <v>0</v>
      </c>
      <c r="AT26">
        <f>tblRRData[[#This Row],[Final departure date]]-tblRRData[[#This Row],[Intake date]]</f>
        <v>0</v>
      </c>
      <c r="AU26" t="str">
        <f>IF(tblRRData[[#This Row],[Final departure date]]&gt;0,IF(MONTH(tblRRData[[#This Row],[Final departure date]])&lt;4,"Q3",IF(MONTH(tblRRData[[#This Row],[Final departure date]])&lt;7,"Q4",IF(MONTH(tblRRData[[#This Row],[Final departure date]])&lt;10,"Q1","Q2"))),"")</f>
        <v/>
      </c>
    </row>
    <row r="27" spans="2:47" ht="15" customHeight="1">
      <c r="B27">
        <v>20</v>
      </c>
      <c r="C27" s="4"/>
      <c r="D27" t="str">
        <f>_xlfn.XLOOKUP(tblRRData[[#This Row],[Recovery Residence Name/Location]],luLocation[Location],luLocation[Organization],"")</f>
        <v/>
      </c>
      <c r="E27" t="str" cm="1">
        <f t="array" ref="E27">IFERROR(_xlfn.XLOOKUP(tblRRData[[#This Row],[Recovery Residence Name/Location]],luLocation[[#All],[Location]],luLocation[[#All],[Location Code]])&amp;"-"&amp;tblRRData[[#This Row],[RR Row Number]]&amp;"-"&amp;SFY,"")</f>
        <v/>
      </c>
      <c r="F27" s="4"/>
      <c r="G27" s="5"/>
      <c r="H27" s="5"/>
      <c r="I27" s="5"/>
      <c r="J27" s="4"/>
      <c r="K27" s="4"/>
      <c r="L27" s="4"/>
      <c r="M27" s="4"/>
      <c r="N27" s="4"/>
      <c r="O27" s="4"/>
      <c r="P27" s="4"/>
      <c r="Q27" s="4"/>
      <c r="R27" s="4"/>
      <c r="S27" s="4"/>
      <c r="T27" s="4"/>
      <c r="U27" s="4"/>
      <c r="V27" s="4"/>
      <c r="W27" s="4"/>
      <c r="X27" s="73"/>
      <c r="Y27" s="5"/>
      <c r="Z27" s="4"/>
      <c r="AA27" s="4"/>
      <c r="AB27" s="4"/>
      <c r="AC27" s="5"/>
      <c r="AD27" s="4"/>
      <c r="AE27" s="5"/>
      <c r="AF27" s="4"/>
      <c r="AG27" s="4"/>
      <c r="AH27" s="4"/>
      <c r="AI27" s="4"/>
      <c r="AJ27" s="4"/>
      <c r="AK27" s="4"/>
      <c r="AL27" s="4"/>
      <c r="AM27" s="4"/>
      <c r="AN27" s="4"/>
      <c r="AO27" s="4"/>
      <c r="AP27" s="73"/>
      <c r="AQ27" s="5"/>
      <c r="AR27" s="4"/>
      <c r="AS27">
        <f>tblRRData[[#This Row],[Intake date]]-tblRRData[[#This Row],[Application date]]</f>
        <v>0</v>
      </c>
      <c r="AT27">
        <f>tblRRData[[#This Row],[Final departure date]]-tblRRData[[#This Row],[Intake date]]</f>
        <v>0</v>
      </c>
      <c r="AU27" t="str">
        <f>IF(tblRRData[[#This Row],[Final departure date]]&gt;0,IF(MONTH(tblRRData[[#This Row],[Final departure date]])&lt;4,"Q3",IF(MONTH(tblRRData[[#This Row],[Final departure date]])&lt;7,"Q4",IF(MONTH(tblRRData[[#This Row],[Final departure date]])&lt;10,"Q1","Q2"))),"")</f>
        <v/>
      </c>
    </row>
    <row r="28" spans="2:47" ht="15" customHeight="1">
      <c r="B28">
        <v>21</v>
      </c>
      <c r="C28" s="4"/>
      <c r="D28" t="str">
        <f>_xlfn.XLOOKUP(tblRRData[[#This Row],[Recovery Residence Name/Location]],luLocation[Location],luLocation[Organization],"")</f>
        <v/>
      </c>
      <c r="E28" t="str" cm="1">
        <f t="array" ref="E28">IFERROR(_xlfn.XLOOKUP(tblRRData[[#This Row],[Recovery Residence Name/Location]],luLocation[[#All],[Location]],luLocation[[#All],[Location Code]])&amp;"-"&amp;tblRRData[[#This Row],[RR Row Number]]&amp;"-"&amp;SFY,"")</f>
        <v/>
      </c>
      <c r="F28" s="4"/>
      <c r="G28" s="5"/>
      <c r="H28" s="5"/>
      <c r="I28" s="5"/>
      <c r="J28" s="4"/>
      <c r="K28" s="4"/>
      <c r="L28" s="4"/>
      <c r="M28" s="4"/>
      <c r="N28" s="4"/>
      <c r="O28" s="4"/>
      <c r="P28" s="4"/>
      <c r="Q28" s="4"/>
      <c r="R28" s="4"/>
      <c r="S28" s="4"/>
      <c r="T28" s="4"/>
      <c r="U28" s="4"/>
      <c r="V28" s="4"/>
      <c r="W28" s="4"/>
      <c r="X28" s="73"/>
      <c r="Y28" s="5"/>
      <c r="Z28" s="4"/>
      <c r="AA28" s="4"/>
      <c r="AB28" s="4"/>
      <c r="AC28" s="5"/>
      <c r="AD28" s="4"/>
      <c r="AE28" s="5"/>
      <c r="AF28" s="4"/>
      <c r="AG28" s="4"/>
      <c r="AH28" s="4"/>
      <c r="AI28" s="4"/>
      <c r="AJ28" s="4"/>
      <c r="AK28" s="4"/>
      <c r="AL28" s="4"/>
      <c r="AM28" s="4"/>
      <c r="AN28" s="4"/>
      <c r="AO28" s="4"/>
      <c r="AP28" s="73"/>
      <c r="AQ28" s="5"/>
      <c r="AR28" s="4"/>
      <c r="AS28">
        <f>tblRRData[[#This Row],[Intake date]]-tblRRData[[#This Row],[Application date]]</f>
        <v>0</v>
      </c>
      <c r="AT28">
        <f>tblRRData[[#This Row],[Final departure date]]-tblRRData[[#This Row],[Intake date]]</f>
        <v>0</v>
      </c>
      <c r="AU28" t="str">
        <f>IF(tblRRData[[#This Row],[Final departure date]]&gt;0,IF(MONTH(tblRRData[[#This Row],[Final departure date]])&lt;4,"Q3",IF(MONTH(tblRRData[[#This Row],[Final departure date]])&lt;7,"Q4",IF(MONTH(tblRRData[[#This Row],[Final departure date]])&lt;10,"Q1","Q2"))),"")</f>
        <v/>
      </c>
    </row>
    <row r="29" spans="2:47" ht="15" customHeight="1">
      <c r="B29">
        <v>22</v>
      </c>
      <c r="C29" s="4"/>
      <c r="D29" t="str">
        <f>_xlfn.XLOOKUP(tblRRData[[#This Row],[Recovery Residence Name/Location]],luLocation[Location],luLocation[Organization],"")</f>
        <v/>
      </c>
      <c r="E29" t="str" cm="1">
        <f t="array" ref="E29">IFERROR(_xlfn.XLOOKUP(tblRRData[[#This Row],[Recovery Residence Name/Location]],luLocation[[#All],[Location]],luLocation[[#All],[Location Code]])&amp;"-"&amp;tblRRData[[#This Row],[RR Row Number]]&amp;"-"&amp;SFY,"")</f>
        <v/>
      </c>
      <c r="F29" s="4"/>
      <c r="G29" s="5"/>
      <c r="H29" s="5"/>
      <c r="I29" s="5"/>
      <c r="J29" s="4"/>
      <c r="K29" s="4"/>
      <c r="L29" s="4"/>
      <c r="M29" s="4"/>
      <c r="N29" s="4"/>
      <c r="O29" s="4"/>
      <c r="P29" s="4"/>
      <c r="Q29" s="4"/>
      <c r="R29" s="4"/>
      <c r="S29" s="4"/>
      <c r="T29" s="4"/>
      <c r="U29" s="4"/>
      <c r="V29" s="4"/>
      <c r="W29" s="4"/>
      <c r="X29" s="73"/>
      <c r="Y29" s="5"/>
      <c r="Z29" s="4"/>
      <c r="AA29" s="4"/>
      <c r="AB29" s="4"/>
      <c r="AC29" s="5"/>
      <c r="AD29" s="4"/>
      <c r="AE29" s="5"/>
      <c r="AF29" s="4"/>
      <c r="AG29" s="4"/>
      <c r="AH29" s="4"/>
      <c r="AI29" s="4"/>
      <c r="AJ29" s="4"/>
      <c r="AK29" s="4"/>
      <c r="AL29" s="4"/>
      <c r="AM29" s="4"/>
      <c r="AN29" s="4"/>
      <c r="AO29" s="4"/>
      <c r="AP29" s="73"/>
      <c r="AQ29" s="5"/>
      <c r="AR29" s="4"/>
      <c r="AS29">
        <f>tblRRData[[#This Row],[Intake date]]-tblRRData[[#This Row],[Application date]]</f>
        <v>0</v>
      </c>
      <c r="AT29">
        <f>tblRRData[[#This Row],[Final departure date]]-tblRRData[[#This Row],[Intake date]]</f>
        <v>0</v>
      </c>
      <c r="AU29" t="str">
        <f>IF(tblRRData[[#This Row],[Final departure date]]&gt;0,IF(MONTH(tblRRData[[#This Row],[Final departure date]])&lt;4,"Q3",IF(MONTH(tblRRData[[#This Row],[Final departure date]])&lt;7,"Q4",IF(MONTH(tblRRData[[#This Row],[Final departure date]])&lt;10,"Q1","Q2"))),"")</f>
        <v/>
      </c>
    </row>
    <row r="30" spans="2:47" ht="15" customHeight="1">
      <c r="B30">
        <v>23</v>
      </c>
      <c r="C30" s="4"/>
      <c r="D30" t="str">
        <f>_xlfn.XLOOKUP(tblRRData[[#This Row],[Recovery Residence Name/Location]],luLocation[Location],luLocation[Organization],"")</f>
        <v/>
      </c>
      <c r="E30" t="str" cm="1">
        <f t="array" ref="E30">IFERROR(_xlfn.XLOOKUP(tblRRData[[#This Row],[Recovery Residence Name/Location]],luLocation[[#All],[Location]],luLocation[[#All],[Location Code]])&amp;"-"&amp;tblRRData[[#This Row],[RR Row Number]]&amp;"-"&amp;SFY,"")</f>
        <v/>
      </c>
      <c r="F30" s="4"/>
      <c r="G30" s="5"/>
      <c r="H30" s="5"/>
      <c r="I30" s="5"/>
      <c r="J30" s="4"/>
      <c r="K30" s="4"/>
      <c r="L30" s="4"/>
      <c r="M30" s="4"/>
      <c r="N30" s="4"/>
      <c r="O30" s="4"/>
      <c r="P30" s="4"/>
      <c r="Q30" s="4"/>
      <c r="R30" s="4"/>
      <c r="S30" s="4"/>
      <c r="T30" s="4"/>
      <c r="U30" s="4"/>
      <c r="V30" s="4"/>
      <c r="W30" s="4"/>
      <c r="X30" s="73"/>
      <c r="Y30" s="5"/>
      <c r="Z30" s="4"/>
      <c r="AA30" s="4"/>
      <c r="AB30" s="4"/>
      <c r="AC30" s="5"/>
      <c r="AD30" s="4"/>
      <c r="AE30" s="5"/>
      <c r="AF30" s="4"/>
      <c r="AG30" s="4"/>
      <c r="AH30" s="4"/>
      <c r="AI30" s="4"/>
      <c r="AJ30" s="4"/>
      <c r="AK30" s="4"/>
      <c r="AL30" s="4"/>
      <c r="AM30" s="4"/>
      <c r="AN30" s="4"/>
      <c r="AO30" s="4"/>
      <c r="AP30" s="73"/>
      <c r="AQ30" s="5"/>
      <c r="AR30" s="4"/>
      <c r="AS30">
        <f>tblRRData[[#This Row],[Intake date]]-tblRRData[[#This Row],[Application date]]</f>
        <v>0</v>
      </c>
      <c r="AT30">
        <f>tblRRData[[#This Row],[Final departure date]]-tblRRData[[#This Row],[Intake date]]</f>
        <v>0</v>
      </c>
      <c r="AU30" t="str">
        <f>IF(tblRRData[[#This Row],[Final departure date]]&gt;0,IF(MONTH(tblRRData[[#This Row],[Final departure date]])&lt;4,"Q3",IF(MONTH(tblRRData[[#This Row],[Final departure date]])&lt;7,"Q4",IF(MONTH(tblRRData[[#This Row],[Final departure date]])&lt;10,"Q1","Q2"))),"")</f>
        <v/>
      </c>
    </row>
    <row r="31" spans="2:47" ht="15" customHeight="1">
      <c r="B31">
        <v>24</v>
      </c>
      <c r="C31" s="4"/>
      <c r="D31" t="str">
        <f>_xlfn.XLOOKUP(tblRRData[[#This Row],[Recovery Residence Name/Location]],luLocation[Location],luLocation[Organization],"")</f>
        <v/>
      </c>
      <c r="E31" t="str" cm="1">
        <f t="array" ref="E31">IFERROR(_xlfn.XLOOKUP(tblRRData[[#This Row],[Recovery Residence Name/Location]],luLocation[[#All],[Location]],luLocation[[#All],[Location Code]])&amp;"-"&amp;tblRRData[[#This Row],[RR Row Number]]&amp;"-"&amp;SFY,"")</f>
        <v/>
      </c>
      <c r="F31" s="4"/>
      <c r="G31" s="5"/>
      <c r="H31" s="5"/>
      <c r="I31" s="5"/>
      <c r="J31" s="4"/>
      <c r="K31" s="4"/>
      <c r="L31" s="4"/>
      <c r="M31" s="4"/>
      <c r="N31" s="4"/>
      <c r="O31" s="4"/>
      <c r="P31" s="4"/>
      <c r="Q31" s="4"/>
      <c r="R31" s="4"/>
      <c r="S31" s="4"/>
      <c r="T31" s="4"/>
      <c r="U31" s="4"/>
      <c r="V31" s="4"/>
      <c r="W31" s="4"/>
      <c r="X31" s="73"/>
      <c r="Y31" s="5"/>
      <c r="Z31" s="4"/>
      <c r="AA31" s="4"/>
      <c r="AB31" s="4"/>
      <c r="AC31" s="5"/>
      <c r="AD31" s="4"/>
      <c r="AE31" s="5"/>
      <c r="AF31" s="4"/>
      <c r="AG31" s="4"/>
      <c r="AH31" s="4"/>
      <c r="AI31" s="4"/>
      <c r="AJ31" s="4"/>
      <c r="AK31" s="4"/>
      <c r="AL31" s="4"/>
      <c r="AM31" s="4"/>
      <c r="AN31" s="4"/>
      <c r="AO31" s="4"/>
      <c r="AP31" s="73"/>
      <c r="AQ31" s="5"/>
      <c r="AR31" s="4"/>
      <c r="AS31">
        <f>tblRRData[[#This Row],[Intake date]]-tblRRData[[#This Row],[Application date]]</f>
        <v>0</v>
      </c>
      <c r="AT31">
        <f>tblRRData[[#This Row],[Final departure date]]-tblRRData[[#This Row],[Intake date]]</f>
        <v>0</v>
      </c>
      <c r="AU31" t="str">
        <f>IF(tblRRData[[#This Row],[Final departure date]]&gt;0,IF(MONTH(tblRRData[[#This Row],[Final departure date]])&lt;4,"Q3",IF(MONTH(tblRRData[[#This Row],[Final departure date]])&lt;7,"Q4",IF(MONTH(tblRRData[[#This Row],[Final departure date]])&lt;10,"Q1","Q2"))),"")</f>
        <v/>
      </c>
    </row>
    <row r="32" spans="2:47" ht="15" customHeight="1">
      <c r="B32">
        <v>25</v>
      </c>
      <c r="C32" s="4"/>
      <c r="D32" t="str">
        <f>_xlfn.XLOOKUP(tblRRData[[#This Row],[Recovery Residence Name/Location]],luLocation[Location],luLocation[Organization],"")</f>
        <v/>
      </c>
      <c r="E32" t="str" cm="1">
        <f t="array" ref="E32">IFERROR(_xlfn.XLOOKUP(tblRRData[[#This Row],[Recovery Residence Name/Location]],luLocation[[#All],[Location]],luLocation[[#All],[Location Code]])&amp;"-"&amp;tblRRData[[#This Row],[RR Row Number]]&amp;"-"&amp;SFY,"")</f>
        <v/>
      </c>
      <c r="F32" s="4"/>
      <c r="G32" s="5"/>
      <c r="H32" s="5"/>
      <c r="I32" s="5"/>
      <c r="J32" s="4"/>
      <c r="K32" s="4"/>
      <c r="L32" s="4"/>
      <c r="M32" s="4"/>
      <c r="N32" s="4"/>
      <c r="O32" s="4"/>
      <c r="P32" s="4"/>
      <c r="Q32" s="4"/>
      <c r="R32" s="4"/>
      <c r="S32" s="4"/>
      <c r="T32" s="4"/>
      <c r="U32" s="4"/>
      <c r="V32" s="4"/>
      <c r="W32" s="4"/>
      <c r="X32" s="73"/>
      <c r="Y32" s="5"/>
      <c r="Z32" s="4"/>
      <c r="AA32" s="4"/>
      <c r="AB32" s="4"/>
      <c r="AC32" s="5"/>
      <c r="AD32" s="4"/>
      <c r="AE32" s="5"/>
      <c r="AF32" s="4"/>
      <c r="AG32" s="4"/>
      <c r="AH32" s="4"/>
      <c r="AI32" s="4"/>
      <c r="AJ32" s="4"/>
      <c r="AK32" s="4"/>
      <c r="AL32" s="4"/>
      <c r="AM32" s="4"/>
      <c r="AN32" s="4"/>
      <c r="AO32" s="4"/>
      <c r="AP32" s="73"/>
      <c r="AQ32" s="5"/>
      <c r="AR32" s="4"/>
      <c r="AS32">
        <f>tblRRData[[#This Row],[Intake date]]-tblRRData[[#This Row],[Application date]]</f>
        <v>0</v>
      </c>
      <c r="AT32">
        <f>tblRRData[[#This Row],[Final departure date]]-tblRRData[[#This Row],[Intake date]]</f>
        <v>0</v>
      </c>
      <c r="AU32" t="str">
        <f>IF(tblRRData[[#This Row],[Final departure date]]&gt;0,IF(MONTH(tblRRData[[#This Row],[Final departure date]])&lt;4,"Q3",IF(MONTH(tblRRData[[#This Row],[Final departure date]])&lt;7,"Q4",IF(MONTH(tblRRData[[#This Row],[Final departure date]])&lt;10,"Q1","Q2"))),"")</f>
        <v/>
      </c>
    </row>
    <row r="33" spans="2:47">
      <c r="B33">
        <v>26</v>
      </c>
      <c r="C33" s="4"/>
      <c r="D33" t="str">
        <f>_xlfn.XLOOKUP(tblRRData[[#This Row],[Recovery Residence Name/Location]],luLocation[Location],luLocation[Organization],"")</f>
        <v/>
      </c>
      <c r="E33" t="str" cm="1">
        <f t="array" ref="E33">IFERROR(_xlfn.XLOOKUP(tblRRData[[#This Row],[Recovery Residence Name/Location]],luLocation[[#All],[Location]],luLocation[[#All],[Location Code]])&amp;"-"&amp;tblRRData[[#This Row],[RR Row Number]]&amp;"-"&amp;SFY,"")</f>
        <v/>
      </c>
      <c r="F33" s="4"/>
      <c r="G33" s="5"/>
      <c r="H33" s="5"/>
      <c r="I33" s="5"/>
      <c r="J33" s="4"/>
      <c r="K33" s="4"/>
      <c r="L33" s="4"/>
      <c r="M33" s="4"/>
      <c r="N33" s="4"/>
      <c r="O33" s="4"/>
      <c r="P33" s="4"/>
      <c r="Q33" s="4"/>
      <c r="R33" s="4"/>
      <c r="S33" s="4"/>
      <c r="T33" s="4"/>
      <c r="U33" s="4"/>
      <c r="V33" s="4"/>
      <c r="W33" s="4"/>
      <c r="X33" s="73"/>
      <c r="Y33" s="5"/>
      <c r="Z33" s="4"/>
      <c r="AA33" s="4"/>
      <c r="AB33" s="4"/>
      <c r="AC33" s="5"/>
      <c r="AD33" s="4"/>
      <c r="AE33" s="5"/>
      <c r="AF33" s="4"/>
      <c r="AG33" s="4"/>
      <c r="AH33" s="4"/>
      <c r="AI33" s="4"/>
      <c r="AJ33" s="4"/>
      <c r="AK33" s="4"/>
      <c r="AL33" s="4"/>
      <c r="AM33" s="4"/>
      <c r="AN33" s="4"/>
      <c r="AO33" s="4"/>
      <c r="AP33" s="73"/>
      <c r="AQ33" s="5"/>
      <c r="AR33" s="4"/>
      <c r="AS33">
        <f>tblRRData[[#This Row],[Intake date]]-tblRRData[[#This Row],[Application date]]</f>
        <v>0</v>
      </c>
      <c r="AT33">
        <f>tblRRData[[#This Row],[Final departure date]]-tblRRData[[#This Row],[Intake date]]</f>
        <v>0</v>
      </c>
      <c r="AU33" t="str">
        <f>IF(tblRRData[[#This Row],[Final departure date]]&gt;0,IF(MONTH(tblRRData[[#This Row],[Final departure date]])&lt;4,"Q3",IF(MONTH(tblRRData[[#This Row],[Final departure date]])&lt;7,"Q4",IF(MONTH(tblRRData[[#This Row],[Final departure date]])&lt;10,"Q1","Q2"))),"")</f>
        <v/>
      </c>
    </row>
    <row r="34" spans="2:47" ht="15.75" customHeight="1">
      <c r="B34">
        <v>27</v>
      </c>
      <c r="C34" s="4"/>
      <c r="D34" t="str">
        <f>_xlfn.XLOOKUP(tblRRData[[#This Row],[Recovery Residence Name/Location]],luLocation[Location],luLocation[Organization],"")</f>
        <v/>
      </c>
      <c r="E34" t="str" cm="1">
        <f t="array" ref="E34">IFERROR(_xlfn.XLOOKUP(tblRRData[[#This Row],[Recovery Residence Name/Location]],luLocation[[#All],[Location]],luLocation[[#All],[Location Code]])&amp;"-"&amp;tblRRData[[#This Row],[RR Row Number]]&amp;"-"&amp;SFY,"")</f>
        <v/>
      </c>
      <c r="F34" s="4"/>
      <c r="G34" s="5"/>
      <c r="H34" s="5"/>
      <c r="I34" s="5"/>
      <c r="J34" s="4"/>
      <c r="K34" s="4"/>
      <c r="L34" s="4"/>
      <c r="M34" s="4"/>
      <c r="N34" s="4"/>
      <c r="O34" s="4"/>
      <c r="P34" s="4"/>
      <c r="Q34" s="4"/>
      <c r="R34" s="4"/>
      <c r="S34" s="4"/>
      <c r="T34" s="4"/>
      <c r="U34" s="4"/>
      <c r="V34" s="4"/>
      <c r="W34" s="4"/>
      <c r="X34" s="73"/>
      <c r="Y34" s="5"/>
      <c r="Z34" s="4"/>
      <c r="AA34" s="4"/>
      <c r="AB34" s="4"/>
      <c r="AC34" s="5"/>
      <c r="AD34" s="4"/>
      <c r="AE34" s="5"/>
      <c r="AF34" s="4"/>
      <c r="AG34" s="4"/>
      <c r="AH34" s="4"/>
      <c r="AI34" s="4"/>
      <c r="AJ34" s="4"/>
      <c r="AK34" s="4"/>
      <c r="AL34" s="4"/>
      <c r="AM34" s="4"/>
      <c r="AN34" s="4"/>
      <c r="AO34" s="4"/>
      <c r="AP34" s="73"/>
      <c r="AQ34" s="5"/>
      <c r="AR34" s="4"/>
      <c r="AS34">
        <f>tblRRData[[#This Row],[Intake date]]-tblRRData[[#This Row],[Application date]]</f>
        <v>0</v>
      </c>
      <c r="AT34">
        <f>tblRRData[[#This Row],[Final departure date]]-tblRRData[[#This Row],[Intake date]]</f>
        <v>0</v>
      </c>
      <c r="AU34" t="str">
        <f>IF(tblRRData[[#This Row],[Final departure date]]&gt;0,IF(MONTH(tblRRData[[#This Row],[Final departure date]])&lt;4,"Q3",IF(MONTH(tblRRData[[#This Row],[Final departure date]])&lt;7,"Q4",IF(MONTH(tblRRData[[#This Row],[Final departure date]])&lt;10,"Q1","Q2"))),"")</f>
        <v/>
      </c>
    </row>
    <row r="35" spans="2:47">
      <c r="B35">
        <v>28</v>
      </c>
      <c r="C35" s="4"/>
      <c r="D35" t="str">
        <f>_xlfn.XLOOKUP(tblRRData[[#This Row],[Recovery Residence Name/Location]],luLocation[Location],luLocation[Organization],"")</f>
        <v/>
      </c>
      <c r="E35" t="str" cm="1">
        <f t="array" ref="E35">IFERROR(_xlfn.XLOOKUP(tblRRData[[#This Row],[Recovery Residence Name/Location]],luLocation[[#All],[Location]],luLocation[[#All],[Location Code]])&amp;"-"&amp;tblRRData[[#This Row],[RR Row Number]]&amp;"-"&amp;SFY,"")</f>
        <v/>
      </c>
      <c r="F35" s="4"/>
      <c r="G35" s="5"/>
      <c r="H35" s="5"/>
      <c r="I35" s="5"/>
      <c r="J35" s="4"/>
      <c r="K35" s="4"/>
      <c r="L35" s="4"/>
      <c r="M35" s="4"/>
      <c r="N35" s="4"/>
      <c r="O35" s="4"/>
      <c r="P35" s="4"/>
      <c r="Q35" s="4"/>
      <c r="R35" s="4"/>
      <c r="S35" s="4"/>
      <c r="T35" s="4"/>
      <c r="U35" s="4"/>
      <c r="V35" s="4"/>
      <c r="W35" s="4"/>
      <c r="X35" s="73"/>
      <c r="Y35" s="5"/>
      <c r="Z35" s="4"/>
      <c r="AA35" s="4"/>
      <c r="AB35" s="4"/>
      <c r="AC35" s="5"/>
      <c r="AD35" s="4"/>
      <c r="AE35" s="5"/>
      <c r="AF35" s="4"/>
      <c r="AG35" s="4"/>
      <c r="AH35" s="4"/>
      <c r="AI35" s="4"/>
      <c r="AJ35" s="4"/>
      <c r="AK35" s="4"/>
      <c r="AL35" s="4"/>
      <c r="AM35" s="4"/>
      <c r="AN35" s="4"/>
      <c r="AO35" s="4"/>
      <c r="AP35" s="73"/>
      <c r="AQ35" s="5"/>
      <c r="AR35" s="4"/>
      <c r="AS35">
        <f>tblRRData[[#This Row],[Intake date]]-tblRRData[[#This Row],[Application date]]</f>
        <v>0</v>
      </c>
      <c r="AT35">
        <f>tblRRData[[#This Row],[Final departure date]]-tblRRData[[#This Row],[Intake date]]</f>
        <v>0</v>
      </c>
      <c r="AU35" t="str">
        <f>IF(tblRRData[[#This Row],[Final departure date]]&gt;0,IF(MONTH(tblRRData[[#This Row],[Final departure date]])&lt;4,"Q3",IF(MONTH(tblRRData[[#This Row],[Final departure date]])&lt;7,"Q4",IF(MONTH(tblRRData[[#This Row],[Final departure date]])&lt;10,"Q1","Q2"))),"")</f>
        <v/>
      </c>
    </row>
    <row r="36" spans="2:47">
      <c r="B36">
        <v>29</v>
      </c>
      <c r="C36" s="4"/>
      <c r="D36" t="str">
        <f>_xlfn.XLOOKUP(tblRRData[[#This Row],[Recovery Residence Name/Location]],luLocation[Location],luLocation[Organization],"")</f>
        <v/>
      </c>
      <c r="E36" t="str" cm="1">
        <f t="array" ref="E36">IFERROR(_xlfn.XLOOKUP(tblRRData[[#This Row],[Recovery Residence Name/Location]],luLocation[[#All],[Location]],luLocation[[#All],[Location Code]])&amp;"-"&amp;tblRRData[[#This Row],[RR Row Number]]&amp;"-"&amp;SFY,"")</f>
        <v/>
      </c>
      <c r="F36" s="4"/>
      <c r="G36" s="5"/>
      <c r="H36" s="5"/>
      <c r="I36" s="5"/>
      <c r="J36" s="4"/>
      <c r="K36" s="4"/>
      <c r="L36" s="4"/>
      <c r="M36" s="4"/>
      <c r="N36" s="4"/>
      <c r="O36" s="4"/>
      <c r="P36" s="4"/>
      <c r="Q36" s="4"/>
      <c r="R36" s="4"/>
      <c r="S36" s="4"/>
      <c r="T36" s="4"/>
      <c r="U36" s="4"/>
      <c r="V36" s="4"/>
      <c r="W36" s="4"/>
      <c r="X36" s="73"/>
      <c r="Y36" s="5"/>
      <c r="Z36" s="4"/>
      <c r="AA36" s="4"/>
      <c r="AB36" s="4"/>
      <c r="AC36" s="5"/>
      <c r="AD36" s="4"/>
      <c r="AE36" s="5"/>
      <c r="AF36" s="4"/>
      <c r="AG36" s="4"/>
      <c r="AH36" s="4"/>
      <c r="AI36" s="4"/>
      <c r="AJ36" s="4"/>
      <c r="AK36" s="4"/>
      <c r="AL36" s="4"/>
      <c r="AM36" s="4"/>
      <c r="AN36" s="4"/>
      <c r="AO36" s="4"/>
      <c r="AP36" s="73"/>
      <c r="AQ36" s="5"/>
      <c r="AR36" s="4"/>
      <c r="AS36">
        <f>tblRRData[[#This Row],[Intake date]]-tblRRData[[#This Row],[Application date]]</f>
        <v>0</v>
      </c>
      <c r="AT36">
        <f>tblRRData[[#This Row],[Final departure date]]-tblRRData[[#This Row],[Intake date]]</f>
        <v>0</v>
      </c>
      <c r="AU36" t="str">
        <f>IF(tblRRData[[#This Row],[Final departure date]]&gt;0,IF(MONTH(tblRRData[[#This Row],[Final departure date]])&lt;4,"Q3",IF(MONTH(tblRRData[[#This Row],[Final departure date]])&lt;7,"Q4",IF(MONTH(tblRRData[[#This Row],[Final departure date]])&lt;10,"Q1","Q2"))),"")</f>
        <v/>
      </c>
    </row>
    <row r="37" spans="2:47">
      <c r="B37">
        <v>30</v>
      </c>
      <c r="C37" s="4"/>
      <c r="D37" t="str">
        <f>_xlfn.XLOOKUP(tblRRData[[#This Row],[Recovery Residence Name/Location]],luLocation[Location],luLocation[Organization],"")</f>
        <v/>
      </c>
      <c r="E37" t="str" cm="1">
        <f t="array" ref="E37">IFERROR(_xlfn.XLOOKUP(tblRRData[[#This Row],[Recovery Residence Name/Location]],luLocation[[#All],[Location]],luLocation[[#All],[Location Code]])&amp;"-"&amp;tblRRData[[#This Row],[RR Row Number]]&amp;"-"&amp;SFY,"")</f>
        <v/>
      </c>
      <c r="F37" s="4"/>
      <c r="G37" s="5"/>
      <c r="H37" s="5"/>
      <c r="I37" s="5"/>
      <c r="J37" s="4"/>
      <c r="K37" s="4"/>
      <c r="L37" s="4"/>
      <c r="M37" s="4"/>
      <c r="N37" s="4"/>
      <c r="O37" s="4"/>
      <c r="P37" s="4"/>
      <c r="Q37" s="4"/>
      <c r="R37" s="4"/>
      <c r="S37" s="4"/>
      <c r="T37" s="4"/>
      <c r="U37" s="4"/>
      <c r="V37" s="4"/>
      <c r="W37" s="4"/>
      <c r="X37" s="73"/>
      <c r="Y37" s="5"/>
      <c r="Z37" s="4"/>
      <c r="AA37" s="4"/>
      <c r="AB37" s="4"/>
      <c r="AC37" s="5"/>
      <c r="AD37" s="4"/>
      <c r="AE37" s="5"/>
      <c r="AF37" s="4"/>
      <c r="AG37" s="4"/>
      <c r="AH37" s="4"/>
      <c r="AI37" s="4"/>
      <c r="AJ37" s="4"/>
      <c r="AK37" s="4"/>
      <c r="AL37" s="4"/>
      <c r="AM37" s="4"/>
      <c r="AN37" s="4"/>
      <c r="AO37" s="4"/>
      <c r="AP37" s="73"/>
      <c r="AQ37" s="5"/>
      <c r="AR37" s="4"/>
      <c r="AS37">
        <f>tblRRData[[#This Row],[Intake date]]-tblRRData[[#This Row],[Application date]]</f>
        <v>0</v>
      </c>
      <c r="AT37">
        <f>tblRRData[[#This Row],[Final departure date]]-tblRRData[[#This Row],[Intake date]]</f>
        <v>0</v>
      </c>
      <c r="AU37" t="str">
        <f>IF(tblRRData[[#This Row],[Final departure date]]&gt;0,IF(MONTH(tblRRData[[#This Row],[Final departure date]])&lt;4,"Q3",IF(MONTH(tblRRData[[#This Row],[Final departure date]])&lt;7,"Q4",IF(MONTH(tblRRData[[#This Row],[Final departure date]])&lt;10,"Q1","Q2"))),"")</f>
        <v/>
      </c>
    </row>
    <row r="38" spans="2:47">
      <c r="B38">
        <v>31</v>
      </c>
      <c r="C38" s="4"/>
      <c r="D38" t="str">
        <f>_xlfn.XLOOKUP(tblRRData[[#This Row],[Recovery Residence Name/Location]],luLocation[Location],luLocation[Organization],"")</f>
        <v/>
      </c>
      <c r="E38" t="str" cm="1">
        <f t="array" ref="E38">IFERROR(_xlfn.XLOOKUP(tblRRData[[#This Row],[Recovery Residence Name/Location]],luLocation[[#All],[Location]],luLocation[[#All],[Location Code]])&amp;"-"&amp;tblRRData[[#This Row],[RR Row Number]]&amp;"-"&amp;SFY,"")</f>
        <v/>
      </c>
      <c r="F38" s="4"/>
      <c r="G38" s="5"/>
      <c r="H38" s="5"/>
      <c r="I38" s="5"/>
      <c r="J38" s="4"/>
      <c r="K38" s="4"/>
      <c r="L38" s="4"/>
      <c r="M38" s="4"/>
      <c r="N38" s="4"/>
      <c r="O38" s="4"/>
      <c r="P38" s="4"/>
      <c r="Q38" s="4"/>
      <c r="R38" s="4"/>
      <c r="S38" s="4"/>
      <c r="T38" s="4"/>
      <c r="U38" s="4"/>
      <c r="V38" s="4"/>
      <c r="W38" s="4"/>
      <c r="X38" s="73"/>
      <c r="Y38" s="5"/>
      <c r="Z38" s="4"/>
      <c r="AA38" s="4"/>
      <c r="AB38" s="4"/>
      <c r="AC38" s="5"/>
      <c r="AD38" s="4"/>
      <c r="AE38" s="5"/>
      <c r="AF38" s="4"/>
      <c r="AG38" s="4"/>
      <c r="AH38" s="4"/>
      <c r="AI38" s="4"/>
      <c r="AJ38" s="4"/>
      <c r="AK38" s="4"/>
      <c r="AL38" s="4"/>
      <c r="AM38" s="4"/>
      <c r="AN38" s="4"/>
      <c r="AO38" s="4"/>
      <c r="AP38" s="73"/>
      <c r="AQ38" s="5"/>
      <c r="AR38" s="4"/>
      <c r="AS38">
        <f>tblRRData[[#This Row],[Intake date]]-tblRRData[[#This Row],[Application date]]</f>
        <v>0</v>
      </c>
      <c r="AT38">
        <f>tblRRData[[#This Row],[Final departure date]]-tblRRData[[#This Row],[Intake date]]</f>
        <v>0</v>
      </c>
      <c r="AU38" t="str">
        <f>IF(tblRRData[[#This Row],[Final departure date]]&gt;0,IF(MONTH(tblRRData[[#This Row],[Final departure date]])&lt;4,"Q3",IF(MONTH(tblRRData[[#This Row],[Final departure date]])&lt;7,"Q4",IF(MONTH(tblRRData[[#This Row],[Final departure date]])&lt;10,"Q1","Q2"))),"")</f>
        <v/>
      </c>
    </row>
    <row r="39" spans="2:47">
      <c r="B39">
        <v>32</v>
      </c>
      <c r="C39" s="4"/>
      <c r="D39" t="str">
        <f>_xlfn.XLOOKUP(tblRRData[[#This Row],[Recovery Residence Name/Location]],luLocation[Location],luLocation[Organization],"")</f>
        <v/>
      </c>
      <c r="E39" t="str" cm="1">
        <f t="array" ref="E39">IFERROR(_xlfn.XLOOKUP(tblRRData[[#This Row],[Recovery Residence Name/Location]],luLocation[[#All],[Location]],luLocation[[#All],[Location Code]])&amp;"-"&amp;tblRRData[[#This Row],[RR Row Number]]&amp;"-"&amp;SFY,"")</f>
        <v/>
      </c>
      <c r="F39" s="4"/>
      <c r="G39" s="5"/>
      <c r="H39" s="5"/>
      <c r="I39" s="5"/>
      <c r="J39" s="4"/>
      <c r="K39" s="4"/>
      <c r="L39" s="4"/>
      <c r="M39" s="4"/>
      <c r="N39" s="4"/>
      <c r="O39" s="4"/>
      <c r="P39" s="4"/>
      <c r="Q39" s="4"/>
      <c r="R39" s="4"/>
      <c r="S39" s="4"/>
      <c r="T39" s="4"/>
      <c r="U39" s="4"/>
      <c r="V39" s="4"/>
      <c r="W39" s="4"/>
      <c r="X39" s="73"/>
      <c r="Y39" s="5"/>
      <c r="Z39" s="4"/>
      <c r="AA39" s="4"/>
      <c r="AB39" s="4"/>
      <c r="AC39" s="5"/>
      <c r="AD39" s="4"/>
      <c r="AE39" s="5"/>
      <c r="AF39" s="4"/>
      <c r="AG39" s="4"/>
      <c r="AH39" s="4"/>
      <c r="AI39" s="4"/>
      <c r="AJ39" s="4"/>
      <c r="AK39" s="4"/>
      <c r="AL39" s="4"/>
      <c r="AM39" s="4"/>
      <c r="AN39" s="4"/>
      <c r="AO39" s="4"/>
      <c r="AP39" s="73"/>
      <c r="AQ39" s="5"/>
      <c r="AR39" s="4"/>
      <c r="AS39">
        <f>tblRRData[[#This Row],[Intake date]]-tblRRData[[#This Row],[Application date]]</f>
        <v>0</v>
      </c>
      <c r="AT39">
        <f>tblRRData[[#This Row],[Final departure date]]-tblRRData[[#This Row],[Intake date]]</f>
        <v>0</v>
      </c>
      <c r="AU39" t="str">
        <f>IF(tblRRData[[#This Row],[Final departure date]]&gt;0,IF(MONTH(tblRRData[[#This Row],[Final departure date]])&lt;4,"Q3",IF(MONTH(tblRRData[[#This Row],[Final departure date]])&lt;7,"Q4",IF(MONTH(tblRRData[[#This Row],[Final departure date]])&lt;10,"Q1","Q2"))),"")</f>
        <v/>
      </c>
    </row>
    <row r="40" spans="2:47">
      <c r="B40">
        <v>33</v>
      </c>
      <c r="C40" s="4"/>
      <c r="D40" t="str">
        <f>_xlfn.XLOOKUP(tblRRData[[#This Row],[Recovery Residence Name/Location]],luLocation[Location],luLocation[Organization],"")</f>
        <v/>
      </c>
      <c r="E40" t="str" cm="1">
        <f t="array" ref="E40">IFERROR(_xlfn.XLOOKUP(tblRRData[[#This Row],[Recovery Residence Name/Location]],luLocation[[#All],[Location]],luLocation[[#All],[Location Code]])&amp;"-"&amp;tblRRData[[#This Row],[RR Row Number]]&amp;"-"&amp;SFY,"")</f>
        <v/>
      </c>
      <c r="F40" s="4"/>
      <c r="G40" s="5"/>
      <c r="H40" s="5"/>
      <c r="I40" s="5"/>
      <c r="J40" s="4"/>
      <c r="K40" s="4"/>
      <c r="L40" s="4"/>
      <c r="M40" s="4"/>
      <c r="N40" s="4"/>
      <c r="O40" s="4"/>
      <c r="P40" s="4"/>
      <c r="Q40" s="4"/>
      <c r="R40" s="4"/>
      <c r="S40" s="4"/>
      <c r="T40" s="4"/>
      <c r="U40" s="4"/>
      <c r="V40" s="4"/>
      <c r="W40" s="4"/>
      <c r="X40" s="73"/>
      <c r="Y40" s="5"/>
      <c r="Z40" s="4"/>
      <c r="AA40" s="4"/>
      <c r="AB40" s="4"/>
      <c r="AC40" s="5"/>
      <c r="AD40" s="4"/>
      <c r="AE40" s="5"/>
      <c r="AF40" s="4"/>
      <c r="AG40" s="4"/>
      <c r="AH40" s="4"/>
      <c r="AI40" s="4"/>
      <c r="AJ40" s="4"/>
      <c r="AK40" s="4"/>
      <c r="AL40" s="4"/>
      <c r="AM40" s="4"/>
      <c r="AN40" s="4"/>
      <c r="AO40" s="4"/>
      <c r="AP40" s="73"/>
      <c r="AQ40" s="5"/>
      <c r="AR40" s="4"/>
      <c r="AS40">
        <f>tblRRData[[#This Row],[Intake date]]-tblRRData[[#This Row],[Application date]]</f>
        <v>0</v>
      </c>
      <c r="AT40">
        <f>tblRRData[[#This Row],[Final departure date]]-tblRRData[[#This Row],[Intake date]]</f>
        <v>0</v>
      </c>
      <c r="AU40" t="str">
        <f>IF(tblRRData[[#This Row],[Final departure date]]&gt;0,IF(MONTH(tblRRData[[#This Row],[Final departure date]])&lt;4,"Q3",IF(MONTH(tblRRData[[#This Row],[Final departure date]])&lt;7,"Q4",IF(MONTH(tblRRData[[#This Row],[Final departure date]])&lt;10,"Q1","Q2"))),"")</f>
        <v/>
      </c>
    </row>
    <row r="41" spans="2:47">
      <c r="B41">
        <v>34</v>
      </c>
      <c r="C41" s="4"/>
      <c r="D41" t="str">
        <f>_xlfn.XLOOKUP(tblRRData[[#This Row],[Recovery Residence Name/Location]],luLocation[Location],luLocation[Organization],"")</f>
        <v/>
      </c>
      <c r="E41" t="str" cm="1">
        <f t="array" ref="E41">IFERROR(_xlfn.XLOOKUP(tblRRData[[#This Row],[Recovery Residence Name/Location]],luLocation[[#All],[Location]],luLocation[[#All],[Location Code]])&amp;"-"&amp;tblRRData[[#This Row],[RR Row Number]]&amp;"-"&amp;SFY,"")</f>
        <v/>
      </c>
      <c r="F41" s="4"/>
      <c r="G41" s="5"/>
      <c r="H41" s="5"/>
      <c r="I41" s="5"/>
      <c r="J41" s="4"/>
      <c r="K41" s="4"/>
      <c r="L41" s="4"/>
      <c r="M41" s="4"/>
      <c r="N41" s="4"/>
      <c r="O41" s="4"/>
      <c r="P41" s="4"/>
      <c r="Q41" s="4"/>
      <c r="R41" s="4"/>
      <c r="S41" s="4"/>
      <c r="T41" s="4"/>
      <c r="U41" s="4"/>
      <c r="V41" s="4"/>
      <c r="W41" s="4"/>
      <c r="X41" s="73"/>
      <c r="Y41" s="5"/>
      <c r="Z41" s="4"/>
      <c r="AA41" s="4"/>
      <c r="AB41" s="4"/>
      <c r="AC41" s="5"/>
      <c r="AD41" s="4"/>
      <c r="AE41" s="5"/>
      <c r="AF41" s="4"/>
      <c r="AG41" s="4"/>
      <c r="AH41" s="4"/>
      <c r="AI41" s="4"/>
      <c r="AJ41" s="4"/>
      <c r="AK41" s="4"/>
      <c r="AL41" s="4"/>
      <c r="AM41" s="4"/>
      <c r="AN41" s="4"/>
      <c r="AO41" s="4"/>
      <c r="AP41" s="73"/>
      <c r="AQ41" s="5"/>
      <c r="AR41" s="4"/>
      <c r="AS41">
        <f>tblRRData[[#This Row],[Intake date]]-tblRRData[[#This Row],[Application date]]</f>
        <v>0</v>
      </c>
      <c r="AT41">
        <f>tblRRData[[#This Row],[Final departure date]]-tblRRData[[#This Row],[Intake date]]</f>
        <v>0</v>
      </c>
      <c r="AU41" t="str">
        <f>IF(tblRRData[[#This Row],[Final departure date]]&gt;0,IF(MONTH(tblRRData[[#This Row],[Final departure date]])&lt;4,"Q3",IF(MONTH(tblRRData[[#This Row],[Final departure date]])&lt;7,"Q4",IF(MONTH(tblRRData[[#This Row],[Final departure date]])&lt;10,"Q1","Q2"))),"")</f>
        <v/>
      </c>
    </row>
    <row r="42" spans="2:47">
      <c r="B42">
        <v>35</v>
      </c>
      <c r="C42" s="4"/>
      <c r="D42" t="str">
        <f>_xlfn.XLOOKUP(tblRRData[[#This Row],[Recovery Residence Name/Location]],luLocation[Location],luLocation[Organization],"")</f>
        <v/>
      </c>
      <c r="E42" t="str" cm="1">
        <f t="array" ref="E42">IFERROR(_xlfn.XLOOKUP(tblRRData[[#This Row],[Recovery Residence Name/Location]],luLocation[[#All],[Location]],luLocation[[#All],[Location Code]])&amp;"-"&amp;tblRRData[[#This Row],[RR Row Number]]&amp;"-"&amp;SFY,"")</f>
        <v/>
      </c>
      <c r="F42" s="4"/>
      <c r="G42" s="5"/>
      <c r="H42" s="5"/>
      <c r="I42" s="5"/>
      <c r="J42" s="4"/>
      <c r="K42" s="4"/>
      <c r="L42" s="4"/>
      <c r="M42" s="4"/>
      <c r="N42" s="4"/>
      <c r="O42" s="4"/>
      <c r="P42" s="4"/>
      <c r="Q42" s="4"/>
      <c r="R42" s="4"/>
      <c r="S42" s="4"/>
      <c r="T42" s="4"/>
      <c r="U42" s="4"/>
      <c r="V42" s="4"/>
      <c r="W42" s="4"/>
      <c r="X42" s="73"/>
      <c r="Y42" s="5"/>
      <c r="Z42" s="4"/>
      <c r="AA42" s="4"/>
      <c r="AB42" s="4"/>
      <c r="AC42" s="5"/>
      <c r="AD42" s="4"/>
      <c r="AE42" s="5"/>
      <c r="AF42" s="4"/>
      <c r="AG42" s="4"/>
      <c r="AH42" s="4"/>
      <c r="AI42" s="4"/>
      <c r="AJ42" s="4"/>
      <c r="AK42" s="4"/>
      <c r="AL42" s="4"/>
      <c r="AM42" s="4"/>
      <c r="AN42" s="4"/>
      <c r="AO42" s="4"/>
      <c r="AP42" s="73"/>
      <c r="AQ42" s="5"/>
      <c r="AR42" s="4"/>
      <c r="AS42">
        <f>tblRRData[[#This Row],[Intake date]]-tblRRData[[#This Row],[Application date]]</f>
        <v>0</v>
      </c>
      <c r="AT42">
        <f>tblRRData[[#This Row],[Final departure date]]-tblRRData[[#This Row],[Intake date]]</f>
        <v>0</v>
      </c>
      <c r="AU42" t="str">
        <f>IF(tblRRData[[#This Row],[Final departure date]]&gt;0,IF(MONTH(tblRRData[[#This Row],[Final departure date]])&lt;4,"Q3",IF(MONTH(tblRRData[[#This Row],[Final departure date]])&lt;7,"Q4",IF(MONTH(tblRRData[[#This Row],[Final departure date]])&lt;10,"Q1","Q2"))),"")</f>
        <v/>
      </c>
    </row>
    <row r="43" spans="2:47" ht="16.149999999999999" customHeight="1">
      <c r="B43">
        <v>36</v>
      </c>
      <c r="C43" s="4"/>
      <c r="D43" t="str">
        <f>_xlfn.XLOOKUP(tblRRData[[#This Row],[Recovery Residence Name/Location]],luLocation[Location],luLocation[Organization],"")</f>
        <v/>
      </c>
      <c r="E43" t="str" cm="1">
        <f t="array" ref="E43">IFERROR(_xlfn.XLOOKUP(tblRRData[[#This Row],[Recovery Residence Name/Location]],luLocation[[#All],[Location]],luLocation[[#All],[Location Code]])&amp;"-"&amp;tblRRData[[#This Row],[RR Row Number]]&amp;"-"&amp;SFY,"")</f>
        <v/>
      </c>
      <c r="F43" s="4"/>
      <c r="G43" s="5"/>
      <c r="H43" s="5"/>
      <c r="I43" s="5"/>
      <c r="J43" s="4"/>
      <c r="K43" s="4"/>
      <c r="L43" s="4"/>
      <c r="M43" s="4"/>
      <c r="N43" s="4"/>
      <c r="O43" s="4"/>
      <c r="P43" s="4"/>
      <c r="Q43" s="4"/>
      <c r="R43" s="4"/>
      <c r="S43" s="4"/>
      <c r="T43" s="4"/>
      <c r="U43" s="4"/>
      <c r="V43" s="4"/>
      <c r="W43" s="4"/>
      <c r="X43" s="73"/>
      <c r="Y43" s="5"/>
      <c r="Z43" s="4"/>
      <c r="AA43" s="4"/>
      <c r="AB43" s="4"/>
      <c r="AC43" s="5"/>
      <c r="AD43" s="4"/>
      <c r="AE43" s="5"/>
      <c r="AF43" s="4"/>
      <c r="AG43" s="4"/>
      <c r="AH43" s="4"/>
      <c r="AI43" s="4"/>
      <c r="AJ43" s="4"/>
      <c r="AK43" s="4"/>
      <c r="AL43" s="4"/>
      <c r="AM43" s="4"/>
      <c r="AN43" s="4"/>
      <c r="AO43" s="4"/>
      <c r="AP43" s="73"/>
      <c r="AQ43" s="5"/>
      <c r="AR43" s="4"/>
      <c r="AS43">
        <f>tblRRData[[#This Row],[Intake date]]-tblRRData[[#This Row],[Application date]]</f>
        <v>0</v>
      </c>
      <c r="AT43">
        <f>tblRRData[[#This Row],[Final departure date]]-tblRRData[[#This Row],[Intake date]]</f>
        <v>0</v>
      </c>
      <c r="AU43" t="str">
        <f>IF(tblRRData[[#This Row],[Final departure date]]&gt;0,IF(MONTH(tblRRData[[#This Row],[Final departure date]])&lt;4,"Q3",IF(MONTH(tblRRData[[#This Row],[Final departure date]])&lt;7,"Q4",IF(MONTH(tblRRData[[#This Row],[Final departure date]])&lt;10,"Q1","Q2"))),"")</f>
        <v/>
      </c>
    </row>
    <row r="44" spans="2:47">
      <c r="B44">
        <v>37</v>
      </c>
      <c r="C44" s="4"/>
      <c r="D44" t="str">
        <f>_xlfn.XLOOKUP(tblRRData[[#This Row],[Recovery Residence Name/Location]],luLocation[Location],luLocation[Organization],"")</f>
        <v/>
      </c>
      <c r="E44" t="str" cm="1">
        <f t="array" ref="E44">IFERROR(_xlfn.XLOOKUP(tblRRData[[#This Row],[Recovery Residence Name/Location]],luLocation[[#All],[Location]],luLocation[[#All],[Location Code]])&amp;"-"&amp;tblRRData[[#This Row],[RR Row Number]]&amp;"-"&amp;SFY,"")</f>
        <v/>
      </c>
      <c r="F44" s="4"/>
      <c r="G44" s="5"/>
      <c r="H44" s="5"/>
      <c r="I44" s="5"/>
      <c r="J44" s="4"/>
      <c r="K44" s="4"/>
      <c r="L44" s="4"/>
      <c r="M44" s="4"/>
      <c r="N44" s="4"/>
      <c r="O44" s="4"/>
      <c r="P44" s="4"/>
      <c r="Q44" s="4"/>
      <c r="R44" s="4"/>
      <c r="S44" s="4"/>
      <c r="T44" s="4"/>
      <c r="U44" s="4"/>
      <c r="V44" s="4"/>
      <c r="W44" s="4"/>
      <c r="X44" s="73"/>
      <c r="Y44" s="5"/>
      <c r="Z44" s="4"/>
      <c r="AA44" s="4"/>
      <c r="AB44" s="4"/>
      <c r="AC44" s="5"/>
      <c r="AD44" s="4"/>
      <c r="AE44" s="5"/>
      <c r="AF44" s="4"/>
      <c r="AG44" s="4"/>
      <c r="AH44" s="4"/>
      <c r="AI44" s="4"/>
      <c r="AJ44" s="4"/>
      <c r="AK44" s="4"/>
      <c r="AL44" s="4"/>
      <c r="AM44" s="4"/>
      <c r="AN44" s="4"/>
      <c r="AO44" s="4"/>
      <c r="AP44" s="73"/>
      <c r="AQ44" s="5"/>
      <c r="AR44" s="4"/>
      <c r="AS44">
        <f>tblRRData[[#This Row],[Intake date]]-tblRRData[[#This Row],[Application date]]</f>
        <v>0</v>
      </c>
      <c r="AT44">
        <f>tblRRData[[#This Row],[Final departure date]]-tblRRData[[#This Row],[Intake date]]</f>
        <v>0</v>
      </c>
      <c r="AU44" t="str">
        <f>IF(tblRRData[[#This Row],[Final departure date]]&gt;0,IF(MONTH(tblRRData[[#This Row],[Final departure date]])&lt;4,"Q3",IF(MONTH(tblRRData[[#This Row],[Final departure date]])&lt;7,"Q4",IF(MONTH(tblRRData[[#This Row],[Final departure date]])&lt;10,"Q1","Q2"))),"")</f>
        <v/>
      </c>
    </row>
    <row r="45" spans="2:47" ht="15" customHeight="1">
      <c r="B45">
        <v>38</v>
      </c>
      <c r="C45" s="4"/>
      <c r="D45" t="str">
        <f>_xlfn.XLOOKUP(tblRRData[[#This Row],[Recovery Residence Name/Location]],luLocation[Location],luLocation[Organization],"")</f>
        <v/>
      </c>
      <c r="E45" t="str" cm="1">
        <f t="array" ref="E45">IFERROR(_xlfn.XLOOKUP(tblRRData[[#This Row],[Recovery Residence Name/Location]],luLocation[[#All],[Location]],luLocation[[#All],[Location Code]])&amp;"-"&amp;tblRRData[[#This Row],[RR Row Number]]&amp;"-"&amp;SFY,"")</f>
        <v/>
      </c>
      <c r="F45" s="4"/>
      <c r="G45" s="5"/>
      <c r="H45" s="5"/>
      <c r="I45" s="5"/>
      <c r="J45" s="4"/>
      <c r="K45" s="4"/>
      <c r="L45" s="4"/>
      <c r="M45" s="4"/>
      <c r="N45" s="4"/>
      <c r="O45" s="4"/>
      <c r="P45" s="4"/>
      <c r="Q45" s="4"/>
      <c r="R45" s="4"/>
      <c r="S45" s="4"/>
      <c r="T45" s="4"/>
      <c r="U45" s="4"/>
      <c r="V45" s="4"/>
      <c r="W45" s="4"/>
      <c r="X45" s="73"/>
      <c r="Y45" s="5"/>
      <c r="Z45" s="4"/>
      <c r="AA45" s="4"/>
      <c r="AB45" s="4"/>
      <c r="AC45" s="5"/>
      <c r="AD45" s="4"/>
      <c r="AE45" s="5"/>
      <c r="AF45" s="4"/>
      <c r="AG45" s="4"/>
      <c r="AH45" s="4"/>
      <c r="AI45" s="4"/>
      <c r="AJ45" s="4"/>
      <c r="AK45" s="4"/>
      <c r="AL45" s="4"/>
      <c r="AM45" s="4"/>
      <c r="AN45" s="4"/>
      <c r="AO45" s="4"/>
      <c r="AP45" s="73"/>
      <c r="AQ45" s="5"/>
      <c r="AR45" s="4"/>
      <c r="AS45">
        <f>tblRRData[[#This Row],[Intake date]]-tblRRData[[#This Row],[Application date]]</f>
        <v>0</v>
      </c>
      <c r="AT45">
        <f>tblRRData[[#This Row],[Final departure date]]-tblRRData[[#This Row],[Intake date]]</f>
        <v>0</v>
      </c>
      <c r="AU45" t="str">
        <f>IF(tblRRData[[#This Row],[Final departure date]]&gt;0,IF(MONTH(tblRRData[[#This Row],[Final departure date]])&lt;4,"Q3",IF(MONTH(tblRRData[[#This Row],[Final departure date]])&lt;7,"Q4",IF(MONTH(tblRRData[[#This Row],[Final departure date]])&lt;10,"Q1","Q2"))),"")</f>
        <v/>
      </c>
    </row>
    <row r="46" spans="2:47" ht="15" customHeight="1">
      <c r="B46">
        <v>39</v>
      </c>
      <c r="C46" s="4"/>
      <c r="D46" t="str">
        <f>_xlfn.XLOOKUP(tblRRData[[#This Row],[Recovery Residence Name/Location]],luLocation[Location],luLocation[Organization],"")</f>
        <v/>
      </c>
      <c r="E46" t="str" cm="1">
        <f t="array" ref="E46">IFERROR(_xlfn.XLOOKUP(tblRRData[[#This Row],[Recovery Residence Name/Location]],luLocation[[#All],[Location]],luLocation[[#All],[Location Code]])&amp;"-"&amp;tblRRData[[#This Row],[RR Row Number]]&amp;"-"&amp;SFY,"")</f>
        <v/>
      </c>
      <c r="F46" s="4"/>
      <c r="G46" s="5"/>
      <c r="H46" s="5"/>
      <c r="I46" s="5"/>
      <c r="J46" s="4"/>
      <c r="K46" s="4"/>
      <c r="L46" s="4"/>
      <c r="M46" s="4"/>
      <c r="N46" s="4"/>
      <c r="O46" s="4"/>
      <c r="P46" s="4"/>
      <c r="Q46" s="4"/>
      <c r="R46" s="4"/>
      <c r="S46" s="4"/>
      <c r="T46" s="4"/>
      <c r="U46" s="4"/>
      <c r="V46" s="4"/>
      <c r="W46" s="4"/>
      <c r="X46" s="73"/>
      <c r="Y46" s="5"/>
      <c r="Z46" s="4"/>
      <c r="AA46" s="4"/>
      <c r="AB46" s="4"/>
      <c r="AC46" s="5"/>
      <c r="AD46" s="4"/>
      <c r="AE46" s="5"/>
      <c r="AF46" s="4"/>
      <c r="AG46" s="4"/>
      <c r="AH46" s="4"/>
      <c r="AI46" s="4"/>
      <c r="AJ46" s="4"/>
      <c r="AK46" s="4"/>
      <c r="AL46" s="4"/>
      <c r="AM46" s="4"/>
      <c r="AN46" s="4"/>
      <c r="AO46" s="4"/>
      <c r="AP46" s="73"/>
      <c r="AQ46" s="5"/>
      <c r="AR46" s="4"/>
      <c r="AS46">
        <f>tblRRData[[#This Row],[Intake date]]-tblRRData[[#This Row],[Application date]]</f>
        <v>0</v>
      </c>
      <c r="AT46">
        <f>tblRRData[[#This Row],[Final departure date]]-tblRRData[[#This Row],[Intake date]]</f>
        <v>0</v>
      </c>
      <c r="AU46" t="str">
        <f>IF(tblRRData[[#This Row],[Final departure date]]&gt;0,IF(MONTH(tblRRData[[#This Row],[Final departure date]])&lt;4,"Q3",IF(MONTH(tblRRData[[#This Row],[Final departure date]])&lt;7,"Q4",IF(MONTH(tblRRData[[#This Row],[Final departure date]])&lt;10,"Q1","Q2"))),"")</f>
        <v/>
      </c>
    </row>
    <row r="47" spans="2:47" ht="15" customHeight="1">
      <c r="B47">
        <v>40</v>
      </c>
      <c r="C47" s="4"/>
      <c r="D47" t="str">
        <f>_xlfn.XLOOKUP(tblRRData[[#This Row],[Recovery Residence Name/Location]],luLocation[Location],luLocation[Organization],"")</f>
        <v/>
      </c>
      <c r="E47" t="str" cm="1">
        <f t="array" ref="E47">IFERROR(_xlfn.XLOOKUP(tblRRData[[#This Row],[Recovery Residence Name/Location]],luLocation[[#All],[Location]],luLocation[[#All],[Location Code]])&amp;"-"&amp;tblRRData[[#This Row],[RR Row Number]]&amp;"-"&amp;SFY,"")</f>
        <v/>
      </c>
      <c r="F47" s="4"/>
      <c r="G47" s="5"/>
      <c r="H47" s="5"/>
      <c r="I47" s="5"/>
      <c r="J47" s="4"/>
      <c r="K47" s="4"/>
      <c r="L47" s="4"/>
      <c r="M47" s="4"/>
      <c r="N47" s="4"/>
      <c r="O47" s="4"/>
      <c r="P47" s="4"/>
      <c r="Q47" s="4"/>
      <c r="R47" s="4"/>
      <c r="S47" s="4"/>
      <c r="T47" s="4"/>
      <c r="U47" s="4"/>
      <c r="V47" s="4"/>
      <c r="W47" s="4"/>
      <c r="X47" s="73"/>
      <c r="Y47" s="5"/>
      <c r="Z47" s="4"/>
      <c r="AA47" s="4"/>
      <c r="AB47" s="4"/>
      <c r="AC47" s="5"/>
      <c r="AD47" s="4"/>
      <c r="AE47" s="5"/>
      <c r="AF47" s="4"/>
      <c r="AG47" s="4"/>
      <c r="AH47" s="4"/>
      <c r="AI47" s="4"/>
      <c r="AJ47" s="4"/>
      <c r="AK47" s="4"/>
      <c r="AL47" s="4"/>
      <c r="AM47" s="4"/>
      <c r="AN47" s="4"/>
      <c r="AO47" s="4"/>
      <c r="AP47" s="73"/>
      <c r="AQ47" s="5"/>
      <c r="AR47" s="4"/>
      <c r="AS47">
        <f>tblRRData[[#This Row],[Intake date]]-tblRRData[[#This Row],[Application date]]</f>
        <v>0</v>
      </c>
      <c r="AT47">
        <f>tblRRData[[#This Row],[Final departure date]]-tblRRData[[#This Row],[Intake date]]</f>
        <v>0</v>
      </c>
      <c r="AU47" t="str">
        <f>IF(tblRRData[[#This Row],[Final departure date]]&gt;0,IF(MONTH(tblRRData[[#This Row],[Final departure date]])&lt;4,"Q3",IF(MONTH(tblRRData[[#This Row],[Final departure date]])&lt;7,"Q4",IF(MONTH(tblRRData[[#This Row],[Final departure date]])&lt;10,"Q1","Q2"))),"")</f>
        <v/>
      </c>
    </row>
    <row r="48" spans="2:47" ht="15" customHeight="1">
      <c r="B48">
        <v>41</v>
      </c>
      <c r="C48" s="4"/>
      <c r="D48" t="str">
        <f>_xlfn.XLOOKUP(tblRRData[[#This Row],[Recovery Residence Name/Location]],luLocation[Location],luLocation[Organization],"")</f>
        <v/>
      </c>
      <c r="E48" t="str" cm="1">
        <f t="array" ref="E48">IFERROR(_xlfn.XLOOKUP(tblRRData[[#This Row],[Recovery Residence Name/Location]],luLocation[[#All],[Location]],luLocation[[#All],[Location Code]])&amp;"-"&amp;tblRRData[[#This Row],[RR Row Number]]&amp;"-"&amp;SFY,"")</f>
        <v/>
      </c>
      <c r="F48" s="4"/>
      <c r="G48" s="5"/>
      <c r="H48" s="5"/>
      <c r="I48" s="5"/>
      <c r="J48" s="4"/>
      <c r="K48" s="4"/>
      <c r="L48" s="4"/>
      <c r="M48" s="4"/>
      <c r="N48" s="4"/>
      <c r="O48" s="4"/>
      <c r="P48" s="4"/>
      <c r="Q48" s="4"/>
      <c r="R48" s="4"/>
      <c r="S48" s="4"/>
      <c r="T48" s="4"/>
      <c r="U48" s="4"/>
      <c r="V48" s="4"/>
      <c r="W48" s="4"/>
      <c r="X48" s="73"/>
      <c r="Y48" s="5"/>
      <c r="Z48" s="4"/>
      <c r="AA48" s="4"/>
      <c r="AB48" s="4"/>
      <c r="AC48" s="5"/>
      <c r="AD48" s="4"/>
      <c r="AE48" s="5"/>
      <c r="AF48" s="4"/>
      <c r="AG48" s="4"/>
      <c r="AH48" s="4"/>
      <c r="AI48" s="4"/>
      <c r="AJ48" s="4"/>
      <c r="AK48" s="4"/>
      <c r="AL48" s="4"/>
      <c r="AM48" s="4"/>
      <c r="AN48" s="4"/>
      <c r="AO48" s="4"/>
      <c r="AP48" s="73"/>
      <c r="AQ48" s="5"/>
      <c r="AR48" s="4"/>
      <c r="AS48">
        <f>tblRRData[[#This Row],[Intake date]]-tblRRData[[#This Row],[Application date]]</f>
        <v>0</v>
      </c>
      <c r="AT48">
        <f>tblRRData[[#This Row],[Final departure date]]-tblRRData[[#This Row],[Intake date]]</f>
        <v>0</v>
      </c>
      <c r="AU48" t="str">
        <f>IF(tblRRData[[#This Row],[Final departure date]]&gt;0,IF(MONTH(tblRRData[[#This Row],[Final departure date]])&lt;4,"Q3",IF(MONTH(tblRRData[[#This Row],[Final departure date]])&lt;7,"Q4",IF(MONTH(tblRRData[[#This Row],[Final departure date]])&lt;10,"Q1","Q2"))),"")</f>
        <v/>
      </c>
    </row>
    <row r="49" spans="2:47" ht="15" customHeight="1">
      <c r="B49">
        <v>42</v>
      </c>
      <c r="C49" s="4"/>
      <c r="D49" t="str">
        <f>_xlfn.XLOOKUP(tblRRData[[#This Row],[Recovery Residence Name/Location]],luLocation[Location],luLocation[Organization],"")</f>
        <v/>
      </c>
      <c r="E49" t="str" cm="1">
        <f t="array" ref="E49">IFERROR(_xlfn.XLOOKUP(tblRRData[[#This Row],[Recovery Residence Name/Location]],luLocation[[#All],[Location]],luLocation[[#All],[Location Code]])&amp;"-"&amp;tblRRData[[#This Row],[RR Row Number]]&amp;"-"&amp;SFY,"")</f>
        <v/>
      </c>
      <c r="F49" s="4"/>
      <c r="G49" s="5"/>
      <c r="H49" s="5"/>
      <c r="I49" s="5"/>
      <c r="J49" s="4"/>
      <c r="K49" s="4"/>
      <c r="L49" s="4"/>
      <c r="M49" s="4"/>
      <c r="N49" s="4"/>
      <c r="O49" s="4"/>
      <c r="P49" s="4"/>
      <c r="Q49" s="4"/>
      <c r="R49" s="4"/>
      <c r="S49" s="4"/>
      <c r="T49" s="4"/>
      <c r="U49" s="4"/>
      <c r="V49" s="4"/>
      <c r="W49" s="4"/>
      <c r="X49" s="73"/>
      <c r="Y49" s="5"/>
      <c r="Z49" s="4"/>
      <c r="AA49" s="4"/>
      <c r="AB49" s="4"/>
      <c r="AC49" s="5"/>
      <c r="AD49" s="4"/>
      <c r="AE49" s="5"/>
      <c r="AF49" s="4"/>
      <c r="AG49" s="4"/>
      <c r="AH49" s="4"/>
      <c r="AI49" s="4"/>
      <c r="AJ49" s="4"/>
      <c r="AK49" s="4"/>
      <c r="AL49" s="4"/>
      <c r="AM49" s="4"/>
      <c r="AN49" s="4"/>
      <c r="AO49" s="4"/>
      <c r="AP49" s="73"/>
      <c r="AQ49" s="5"/>
      <c r="AR49" s="4"/>
      <c r="AS49">
        <f>tblRRData[[#This Row],[Intake date]]-tblRRData[[#This Row],[Application date]]</f>
        <v>0</v>
      </c>
      <c r="AT49">
        <f>tblRRData[[#This Row],[Final departure date]]-tblRRData[[#This Row],[Intake date]]</f>
        <v>0</v>
      </c>
      <c r="AU49" t="str">
        <f>IF(tblRRData[[#This Row],[Final departure date]]&gt;0,IF(MONTH(tblRRData[[#This Row],[Final departure date]])&lt;4,"Q3",IF(MONTH(tblRRData[[#This Row],[Final departure date]])&lt;7,"Q4",IF(MONTH(tblRRData[[#This Row],[Final departure date]])&lt;10,"Q1","Q2"))),"")</f>
        <v/>
      </c>
    </row>
    <row r="50" spans="2:47" ht="15" customHeight="1">
      <c r="B50">
        <v>43</v>
      </c>
      <c r="C50" s="4"/>
      <c r="D50" t="str">
        <f>_xlfn.XLOOKUP(tblRRData[[#This Row],[Recovery Residence Name/Location]],luLocation[Location],luLocation[Organization],"")</f>
        <v/>
      </c>
      <c r="E50" t="str" cm="1">
        <f t="array" ref="E50">IFERROR(_xlfn.XLOOKUP(tblRRData[[#This Row],[Recovery Residence Name/Location]],luLocation[[#All],[Location]],luLocation[[#All],[Location Code]])&amp;"-"&amp;tblRRData[[#This Row],[RR Row Number]]&amp;"-"&amp;SFY,"")</f>
        <v/>
      </c>
      <c r="F50" s="4"/>
      <c r="G50" s="5"/>
      <c r="H50" s="5"/>
      <c r="I50" s="5"/>
      <c r="J50" s="4"/>
      <c r="K50" s="4"/>
      <c r="L50" s="4"/>
      <c r="M50" s="4"/>
      <c r="N50" s="4"/>
      <c r="O50" s="4"/>
      <c r="P50" s="4"/>
      <c r="Q50" s="4"/>
      <c r="R50" s="4"/>
      <c r="S50" s="4"/>
      <c r="T50" s="4"/>
      <c r="U50" s="4"/>
      <c r="V50" s="4"/>
      <c r="W50" s="4"/>
      <c r="X50" s="73"/>
      <c r="Y50" s="5"/>
      <c r="Z50" s="4"/>
      <c r="AA50" s="4"/>
      <c r="AB50" s="4"/>
      <c r="AC50" s="5"/>
      <c r="AD50" s="4"/>
      <c r="AE50" s="5"/>
      <c r="AF50" s="4"/>
      <c r="AG50" s="4"/>
      <c r="AH50" s="4"/>
      <c r="AI50" s="4"/>
      <c r="AJ50" s="4"/>
      <c r="AK50" s="4"/>
      <c r="AL50" s="4"/>
      <c r="AM50" s="4"/>
      <c r="AN50" s="4"/>
      <c r="AO50" s="4"/>
      <c r="AP50" s="73"/>
      <c r="AQ50" s="5"/>
      <c r="AR50" s="4"/>
      <c r="AS50">
        <f>tblRRData[[#This Row],[Intake date]]-tblRRData[[#This Row],[Application date]]</f>
        <v>0</v>
      </c>
      <c r="AT50">
        <f>tblRRData[[#This Row],[Final departure date]]-tblRRData[[#This Row],[Intake date]]</f>
        <v>0</v>
      </c>
      <c r="AU50" t="str">
        <f>IF(tblRRData[[#This Row],[Final departure date]]&gt;0,IF(MONTH(tblRRData[[#This Row],[Final departure date]])&lt;4,"Q3",IF(MONTH(tblRRData[[#This Row],[Final departure date]])&lt;7,"Q4",IF(MONTH(tblRRData[[#This Row],[Final departure date]])&lt;10,"Q1","Q2"))),"")</f>
        <v/>
      </c>
    </row>
    <row r="51" spans="2:47" ht="15" customHeight="1">
      <c r="B51">
        <v>44</v>
      </c>
      <c r="C51" s="4"/>
      <c r="D51" t="str">
        <f>_xlfn.XLOOKUP(tblRRData[[#This Row],[Recovery Residence Name/Location]],luLocation[Location],luLocation[Organization],"")</f>
        <v/>
      </c>
      <c r="E51" t="str" cm="1">
        <f t="array" ref="E51">IFERROR(_xlfn.XLOOKUP(tblRRData[[#This Row],[Recovery Residence Name/Location]],luLocation[[#All],[Location]],luLocation[[#All],[Location Code]])&amp;"-"&amp;tblRRData[[#This Row],[RR Row Number]]&amp;"-"&amp;SFY,"")</f>
        <v/>
      </c>
      <c r="F51" s="4"/>
      <c r="G51" s="5"/>
      <c r="H51" s="5"/>
      <c r="I51" s="5"/>
      <c r="J51" s="4"/>
      <c r="K51" s="4"/>
      <c r="L51" s="4"/>
      <c r="M51" s="4"/>
      <c r="N51" s="4"/>
      <c r="O51" s="4"/>
      <c r="P51" s="4"/>
      <c r="Q51" s="4"/>
      <c r="R51" s="4"/>
      <c r="S51" s="4"/>
      <c r="T51" s="4"/>
      <c r="U51" s="4"/>
      <c r="V51" s="4"/>
      <c r="W51" s="4"/>
      <c r="X51" s="73"/>
      <c r="Y51" s="5"/>
      <c r="Z51" s="4"/>
      <c r="AA51" s="4"/>
      <c r="AB51" s="4"/>
      <c r="AC51" s="5"/>
      <c r="AD51" s="4"/>
      <c r="AE51" s="5"/>
      <c r="AF51" s="4"/>
      <c r="AG51" s="4"/>
      <c r="AH51" s="4"/>
      <c r="AI51" s="4"/>
      <c r="AJ51" s="4"/>
      <c r="AK51" s="4"/>
      <c r="AL51" s="4"/>
      <c r="AM51" s="4"/>
      <c r="AN51" s="4"/>
      <c r="AO51" s="4"/>
      <c r="AP51" s="73"/>
      <c r="AQ51" s="5"/>
      <c r="AR51" s="4"/>
      <c r="AS51">
        <f>tblRRData[[#This Row],[Intake date]]-tblRRData[[#This Row],[Application date]]</f>
        <v>0</v>
      </c>
      <c r="AT51">
        <f>tblRRData[[#This Row],[Final departure date]]-tblRRData[[#This Row],[Intake date]]</f>
        <v>0</v>
      </c>
      <c r="AU51" t="str">
        <f>IF(tblRRData[[#This Row],[Final departure date]]&gt;0,IF(MONTH(tblRRData[[#This Row],[Final departure date]])&lt;4,"Q3",IF(MONTH(tblRRData[[#This Row],[Final departure date]])&lt;7,"Q4",IF(MONTH(tblRRData[[#This Row],[Final departure date]])&lt;10,"Q1","Q2"))),"")</f>
        <v/>
      </c>
    </row>
    <row r="52" spans="2:47" ht="15" customHeight="1">
      <c r="B52">
        <v>45</v>
      </c>
      <c r="C52" s="4"/>
      <c r="D52" t="str">
        <f>_xlfn.XLOOKUP(tblRRData[[#This Row],[Recovery Residence Name/Location]],luLocation[Location],luLocation[Organization],"")</f>
        <v/>
      </c>
      <c r="E52" t="str" cm="1">
        <f t="array" ref="E52">IFERROR(_xlfn.XLOOKUP(tblRRData[[#This Row],[Recovery Residence Name/Location]],luLocation[[#All],[Location]],luLocation[[#All],[Location Code]])&amp;"-"&amp;tblRRData[[#This Row],[RR Row Number]]&amp;"-"&amp;SFY,"")</f>
        <v/>
      </c>
      <c r="F52" s="4"/>
      <c r="G52" s="5"/>
      <c r="H52" s="5"/>
      <c r="I52" s="5"/>
      <c r="J52" s="4"/>
      <c r="K52" s="4"/>
      <c r="L52" s="4"/>
      <c r="M52" s="4"/>
      <c r="N52" s="4"/>
      <c r="O52" s="4"/>
      <c r="P52" s="4"/>
      <c r="Q52" s="4"/>
      <c r="R52" s="4"/>
      <c r="S52" s="4"/>
      <c r="T52" s="4"/>
      <c r="U52" s="4"/>
      <c r="V52" s="4"/>
      <c r="W52" s="4"/>
      <c r="X52" s="73"/>
      <c r="Y52" s="5"/>
      <c r="Z52" s="4"/>
      <c r="AA52" s="4"/>
      <c r="AB52" s="4"/>
      <c r="AC52" s="5"/>
      <c r="AD52" s="4"/>
      <c r="AE52" s="5"/>
      <c r="AF52" s="4"/>
      <c r="AG52" s="4"/>
      <c r="AH52" s="4"/>
      <c r="AI52" s="4"/>
      <c r="AJ52" s="4"/>
      <c r="AK52" s="4"/>
      <c r="AL52" s="4"/>
      <c r="AM52" s="4"/>
      <c r="AN52" s="4"/>
      <c r="AO52" s="4"/>
      <c r="AP52" s="73"/>
      <c r="AQ52" s="5"/>
      <c r="AR52" s="4"/>
      <c r="AS52">
        <f>tblRRData[[#This Row],[Intake date]]-tblRRData[[#This Row],[Application date]]</f>
        <v>0</v>
      </c>
      <c r="AT52">
        <f>tblRRData[[#This Row],[Final departure date]]-tblRRData[[#This Row],[Intake date]]</f>
        <v>0</v>
      </c>
      <c r="AU52" t="str">
        <f>IF(tblRRData[[#This Row],[Final departure date]]&gt;0,IF(MONTH(tblRRData[[#This Row],[Final departure date]])&lt;4,"Q3",IF(MONTH(tblRRData[[#This Row],[Final departure date]])&lt;7,"Q4",IF(MONTH(tblRRData[[#This Row],[Final departure date]])&lt;10,"Q1","Q2"))),"")</f>
        <v/>
      </c>
    </row>
    <row r="53" spans="2:47" ht="15" customHeight="1">
      <c r="B53">
        <v>46</v>
      </c>
      <c r="C53" s="4"/>
      <c r="D53" t="str">
        <f>_xlfn.XLOOKUP(tblRRData[[#This Row],[Recovery Residence Name/Location]],luLocation[Location],luLocation[Organization],"")</f>
        <v/>
      </c>
      <c r="E53" t="str" cm="1">
        <f t="array" ref="E53">IFERROR(_xlfn.XLOOKUP(tblRRData[[#This Row],[Recovery Residence Name/Location]],luLocation[[#All],[Location]],luLocation[[#All],[Location Code]])&amp;"-"&amp;tblRRData[[#This Row],[RR Row Number]]&amp;"-"&amp;SFY,"")</f>
        <v/>
      </c>
      <c r="F53" s="4"/>
      <c r="G53" s="5"/>
      <c r="H53" s="5"/>
      <c r="I53" s="5"/>
      <c r="J53" s="4"/>
      <c r="K53" s="4"/>
      <c r="L53" s="4"/>
      <c r="M53" s="4"/>
      <c r="N53" s="4"/>
      <c r="O53" s="4"/>
      <c r="P53" s="4"/>
      <c r="Q53" s="4"/>
      <c r="R53" s="4"/>
      <c r="S53" s="4"/>
      <c r="T53" s="4"/>
      <c r="U53" s="4"/>
      <c r="V53" s="4"/>
      <c r="W53" s="4"/>
      <c r="X53" s="73"/>
      <c r="Y53" s="5"/>
      <c r="Z53" s="4"/>
      <c r="AA53" s="4"/>
      <c r="AB53" s="4"/>
      <c r="AC53" s="5"/>
      <c r="AD53" s="4"/>
      <c r="AE53" s="5"/>
      <c r="AF53" s="4"/>
      <c r="AG53" s="4"/>
      <c r="AH53" s="4"/>
      <c r="AI53" s="4"/>
      <c r="AJ53" s="4"/>
      <c r="AK53" s="4"/>
      <c r="AL53" s="4"/>
      <c r="AM53" s="4"/>
      <c r="AN53" s="4"/>
      <c r="AO53" s="4"/>
      <c r="AP53" s="73"/>
      <c r="AQ53" s="5"/>
      <c r="AR53" s="4"/>
      <c r="AS53">
        <f>tblRRData[[#This Row],[Intake date]]-tblRRData[[#This Row],[Application date]]</f>
        <v>0</v>
      </c>
      <c r="AT53">
        <f>tblRRData[[#This Row],[Final departure date]]-tblRRData[[#This Row],[Intake date]]</f>
        <v>0</v>
      </c>
      <c r="AU53" t="str">
        <f>IF(tblRRData[[#This Row],[Final departure date]]&gt;0,IF(MONTH(tblRRData[[#This Row],[Final departure date]])&lt;4,"Q3",IF(MONTH(tblRRData[[#This Row],[Final departure date]])&lt;7,"Q4",IF(MONTH(tblRRData[[#This Row],[Final departure date]])&lt;10,"Q1","Q2"))),"")</f>
        <v/>
      </c>
    </row>
    <row r="54" spans="2:47" ht="15" customHeight="1">
      <c r="B54">
        <v>47</v>
      </c>
      <c r="C54" s="4"/>
      <c r="D54" t="str">
        <f>_xlfn.XLOOKUP(tblRRData[[#This Row],[Recovery Residence Name/Location]],luLocation[Location],luLocation[Organization],"")</f>
        <v/>
      </c>
      <c r="E54" t="str" cm="1">
        <f t="array" ref="E54">IFERROR(_xlfn.XLOOKUP(tblRRData[[#This Row],[Recovery Residence Name/Location]],luLocation[[#All],[Location]],luLocation[[#All],[Location Code]])&amp;"-"&amp;tblRRData[[#This Row],[RR Row Number]]&amp;"-"&amp;SFY,"")</f>
        <v/>
      </c>
      <c r="F54" s="4"/>
      <c r="G54" s="5"/>
      <c r="H54" s="5"/>
      <c r="I54" s="5"/>
      <c r="J54" s="4"/>
      <c r="K54" s="4"/>
      <c r="L54" s="4"/>
      <c r="M54" s="4"/>
      <c r="N54" s="4"/>
      <c r="O54" s="4"/>
      <c r="P54" s="4"/>
      <c r="Q54" s="4"/>
      <c r="R54" s="4"/>
      <c r="S54" s="4"/>
      <c r="T54" s="4"/>
      <c r="U54" s="4"/>
      <c r="V54" s="4"/>
      <c r="W54" s="4"/>
      <c r="X54" s="73"/>
      <c r="Y54" s="5"/>
      <c r="Z54" s="4"/>
      <c r="AA54" s="4"/>
      <c r="AB54" s="4"/>
      <c r="AC54" s="5"/>
      <c r="AD54" s="4"/>
      <c r="AE54" s="5"/>
      <c r="AF54" s="4"/>
      <c r="AG54" s="4"/>
      <c r="AH54" s="4"/>
      <c r="AI54" s="4"/>
      <c r="AJ54" s="4"/>
      <c r="AK54" s="4"/>
      <c r="AL54" s="4"/>
      <c r="AM54" s="4"/>
      <c r="AN54" s="4"/>
      <c r="AO54" s="4"/>
      <c r="AP54" s="73"/>
      <c r="AQ54" s="5"/>
      <c r="AR54" s="4"/>
      <c r="AS54">
        <f>tblRRData[[#This Row],[Intake date]]-tblRRData[[#This Row],[Application date]]</f>
        <v>0</v>
      </c>
      <c r="AT54">
        <f>tblRRData[[#This Row],[Final departure date]]-tblRRData[[#This Row],[Intake date]]</f>
        <v>0</v>
      </c>
      <c r="AU54" t="str">
        <f>IF(tblRRData[[#This Row],[Final departure date]]&gt;0,IF(MONTH(tblRRData[[#This Row],[Final departure date]])&lt;4,"Q3",IF(MONTH(tblRRData[[#This Row],[Final departure date]])&lt;7,"Q4",IF(MONTH(tblRRData[[#This Row],[Final departure date]])&lt;10,"Q1","Q2"))),"")</f>
        <v/>
      </c>
    </row>
    <row r="55" spans="2:47" ht="15" customHeight="1">
      <c r="B55">
        <v>48</v>
      </c>
      <c r="C55" s="4"/>
      <c r="D55" t="str">
        <f>_xlfn.XLOOKUP(tblRRData[[#This Row],[Recovery Residence Name/Location]],luLocation[Location],luLocation[Organization],"")</f>
        <v/>
      </c>
      <c r="E55" t="str" cm="1">
        <f t="array" ref="E55">IFERROR(_xlfn.XLOOKUP(tblRRData[[#This Row],[Recovery Residence Name/Location]],luLocation[[#All],[Location]],luLocation[[#All],[Location Code]])&amp;"-"&amp;tblRRData[[#This Row],[RR Row Number]]&amp;"-"&amp;SFY,"")</f>
        <v/>
      </c>
      <c r="F55" s="4"/>
      <c r="G55" s="5"/>
      <c r="H55" s="5"/>
      <c r="I55" s="5"/>
      <c r="J55" s="4"/>
      <c r="K55" s="4"/>
      <c r="L55" s="4"/>
      <c r="M55" s="4"/>
      <c r="N55" s="4"/>
      <c r="O55" s="4"/>
      <c r="P55" s="4"/>
      <c r="Q55" s="4"/>
      <c r="R55" s="4"/>
      <c r="S55" s="4"/>
      <c r="T55" s="4"/>
      <c r="U55" s="4"/>
      <c r="V55" s="4"/>
      <c r="W55" s="4"/>
      <c r="X55" s="73"/>
      <c r="Y55" s="5"/>
      <c r="Z55" s="4"/>
      <c r="AA55" s="4"/>
      <c r="AB55" s="4"/>
      <c r="AC55" s="5"/>
      <c r="AD55" s="4"/>
      <c r="AE55" s="5"/>
      <c r="AF55" s="4"/>
      <c r="AG55" s="4"/>
      <c r="AH55" s="4"/>
      <c r="AI55" s="4"/>
      <c r="AJ55" s="4"/>
      <c r="AK55" s="4"/>
      <c r="AL55" s="4"/>
      <c r="AM55" s="4"/>
      <c r="AN55" s="4"/>
      <c r="AO55" s="4"/>
      <c r="AP55" s="73"/>
      <c r="AQ55" s="5"/>
      <c r="AR55" s="4"/>
      <c r="AS55">
        <f>tblRRData[[#This Row],[Intake date]]-tblRRData[[#This Row],[Application date]]</f>
        <v>0</v>
      </c>
      <c r="AT55">
        <f>tblRRData[[#This Row],[Final departure date]]-tblRRData[[#This Row],[Intake date]]</f>
        <v>0</v>
      </c>
      <c r="AU55" t="str">
        <f>IF(tblRRData[[#This Row],[Final departure date]]&gt;0,IF(MONTH(tblRRData[[#This Row],[Final departure date]])&lt;4,"Q3",IF(MONTH(tblRRData[[#This Row],[Final departure date]])&lt;7,"Q4",IF(MONTH(tblRRData[[#This Row],[Final departure date]])&lt;10,"Q1","Q2"))),"")</f>
        <v/>
      </c>
    </row>
    <row r="56" spans="2:47" ht="15" customHeight="1">
      <c r="B56">
        <v>49</v>
      </c>
      <c r="C56" s="4"/>
      <c r="D56" t="str">
        <f>_xlfn.XLOOKUP(tblRRData[[#This Row],[Recovery Residence Name/Location]],luLocation[Location],luLocation[Organization],"")</f>
        <v/>
      </c>
      <c r="E56" t="str" cm="1">
        <f t="array" ref="E56">IFERROR(_xlfn.XLOOKUP(tblRRData[[#This Row],[Recovery Residence Name/Location]],luLocation[[#All],[Location]],luLocation[[#All],[Location Code]])&amp;"-"&amp;tblRRData[[#This Row],[RR Row Number]]&amp;"-"&amp;SFY,"")</f>
        <v/>
      </c>
      <c r="F56" s="4"/>
      <c r="G56" s="5"/>
      <c r="H56" s="5"/>
      <c r="I56" s="5"/>
      <c r="J56" s="4"/>
      <c r="K56" s="4"/>
      <c r="L56" s="4"/>
      <c r="M56" s="4"/>
      <c r="N56" s="4"/>
      <c r="O56" s="4"/>
      <c r="P56" s="4"/>
      <c r="Q56" s="4"/>
      <c r="R56" s="4"/>
      <c r="S56" s="4"/>
      <c r="T56" s="4"/>
      <c r="U56" s="4"/>
      <c r="V56" s="4"/>
      <c r="W56" s="4"/>
      <c r="X56" s="73"/>
      <c r="Y56" s="5"/>
      <c r="Z56" s="4"/>
      <c r="AA56" s="4"/>
      <c r="AB56" s="4"/>
      <c r="AC56" s="5"/>
      <c r="AD56" s="4"/>
      <c r="AE56" s="5"/>
      <c r="AF56" s="4"/>
      <c r="AG56" s="4"/>
      <c r="AH56" s="4"/>
      <c r="AI56" s="4"/>
      <c r="AJ56" s="4"/>
      <c r="AK56" s="4"/>
      <c r="AL56" s="4"/>
      <c r="AM56" s="4"/>
      <c r="AN56" s="4"/>
      <c r="AO56" s="4"/>
      <c r="AP56" s="73"/>
      <c r="AQ56" s="5"/>
      <c r="AR56" s="4"/>
      <c r="AS56">
        <f>tblRRData[[#This Row],[Intake date]]-tblRRData[[#This Row],[Application date]]</f>
        <v>0</v>
      </c>
      <c r="AT56">
        <f>tblRRData[[#This Row],[Final departure date]]-tblRRData[[#This Row],[Intake date]]</f>
        <v>0</v>
      </c>
      <c r="AU56" t="str">
        <f>IF(tblRRData[[#This Row],[Final departure date]]&gt;0,IF(MONTH(tblRRData[[#This Row],[Final departure date]])&lt;4,"Q3",IF(MONTH(tblRRData[[#This Row],[Final departure date]])&lt;7,"Q4",IF(MONTH(tblRRData[[#This Row],[Final departure date]])&lt;10,"Q1","Q2"))),"")</f>
        <v/>
      </c>
    </row>
    <row r="57" spans="2:47" ht="15" customHeight="1">
      <c r="B57">
        <v>50</v>
      </c>
      <c r="C57" s="4"/>
      <c r="D57" t="str">
        <f>_xlfn.XLOOKUP(tblRRData[[#This Row],[Recovery Residence Name/Location]],luLocation[Location],luLocation[Organization],"")</f>
        <v/>
      </c>
      <c r="E57" t="str" cm="1">
        <f t="array" ref="E57">IFERROR(_xlfn.XLOOKUP(tblRRData[[#This Row],[Recovery Residence Name/Location]],luLocation[[#All],[Location]],luLocation[[#All],[Location Code]])&amp;"-"&amp;tblRRData[[#This Row],[RR Row Number]]&amp;"-"&amp;SFY,"")</f>
        <v/>
      </c>
      <c r="F57" s="4"/>
      <c r="G57" s="5"/>
      <c r="H57" s="5"/>
      <c r="I57" s="5"/>
      <c r="J57" s="4"/>
      <c r="K57" s="4"/>
      <c r="L57" s="4"/>
      <c r="M57" s="4"/>
      <c r="N57" s="4"/>
      <c r="O57" s="4"/>
      <c r="P57" s="4"/>
      <c r="Q57" s="4"/>
      <c r="R57" s="4"/>
      <c r="S57" s="4"/>
      <c r="T57" s="4"/>
      <c r="U57" s="4"/>
      <c r="V57" s="4"/>
      <c r="W57" s="4"/>
      <c r="X57" s="73"/>
      <c r="Y57" s="5"/>
      <c r="Z57" s="4"/>
      <c r="AA57" s="4"/>
      <c r="AB57" s="4"/>
      <c r="AC57" s="5"/>
      <c r="AD57" s="4"/>
      <c r="AE57" s="5"/>
      <c r="AF57" s="4"/>
      <c r="AG57" s="4"/>
      <c r="AH57" s="4"/>
      <c r="AI57" s="4"/>
      <c r="AJ57" s="4"/>
      <c r="AK57" s="4"/>
      <c r="AL57" s="4"/>
      <c r="AM57" s="4"/>
      <c r="AN57" s="4"/>
      <c r="AO57" s="4"/>
      <c r="AP57" s="73"/>
      <c r="AQ57" s="5"/>
      <c r="AR57" s="4"/>
      <c r="AS57">
        <f>tblRRData[[#This Row],[Intake date]]-tblRRData[[#This Row],[Application date]]</f>
        <v>0</v>
      </c>
      <c r="AT57">
        <f>tblRRData[[#This Row],[Final departure date]]-tblRRData[[#This Row],[Intake date]]</f>
        <v>0</v>
      </c>
      <c r="AU57" t="str">
        <f>IF(tblRRData[[#This Row],[Final departure date]]&gt;0,IF(MONTH(tblRRData[[#This Row],[Final departure date]])&lt;4,"Q3",IF(MONTH(tblRRData[[#This Row],[Final departure date]])&lt;7,"Q4",IF(MONTH(tblRRData[[#This Row],[Final departure date]])&lt;10,"Q1","Q2"))),"")</f>
        <v/>
      </c>
    </row>
    <row r="58" spans="2:47" ht="15" customHeight="1">
      <c r="B58">
        <v>51</v>
      </c>
      <c r="C58" s="4"/>
      <c r="D58" t="str">
        <f>_xlfn.XLOOKUP(tblRRData[[#This Row],[Recovery Residence Name/Location]],luLocation[Location],luLocation[Organization],"")</f>
        <v/>
      </c>
      <c r="E58" t="str" cm="1">
        <f t="array" ref="E58">IFERROR(_xlfn.XLOOKUP(tblRRData[[#This Row],[Recovery Residence Name/Location]],luLocation[[#All],[Location]],luLocation[[#All],[Location Code]])&amp;"-"&amp;tblRRData[[#This Row],[RR Row Number]]&amp;"-"&amp;SFY,"")</f>
        <v/>
      </c>
      <c r="F58" s="4"/>
      <c r="G58" s="5"/>
      <c r="H58" s="5"/>
      <c r="I58" s="5"/>
      <c r="J58" s="4"/>
      <c r="K58" s="4"/>
      <c r="L58" s="4"/>
      <c r="M58" s="4"/>
      <c r="N58" s="4"/>
      <c r="O58" s="4"/>
      <c r="P58" s="4"/>
      <c r="Q58" s="4"/>
      <c r="R58" s="4"/>
      <c r="S58" s="4"/>
      <c r="T58" s="4"/>
      <c r="U58" s="4"/>
      <c r="V58" s="4"/>
      <c r="W58" s="4"/>
      <c r="X58" s="73"/>
      <c r="Y58" s="5"/>
      <c r="Z58" s="4"/>
      <c r="AA58" s="4"/>
      <c r="AB58" s="4"/>
      <c r="AC58" s="5"/>
      <c r="AD58" s="4"/>
      <c r="AE58" s="5"/>
      <c r="AF58" s="4"/>
      <c r="AG58" s="4"/>
      <c r="AH58" s="4"/>
      <c r="AI58" s="4"/>
      <c r="AJ58" s="4"/>
      <c r="AK58" s="4"/>
      <c r="AL58" s="4"/>
      <c r="AM58" s="4"/>
      <c r="AN58" s="4"/>
      <c r="AO58" s="4"/>
      <c r="AP58" s="73"/>
      <c r="AQ58" s="5"/>
      <c r="AR58" s="4"/>
      <c r="AS58">
        <f>tblRRData[[#This Row],[Intake date]]-tblRRData[[#This Row],[Application date]]</f>
        <v>0</v>
      </c>
      <c r="AT58">
        <f>tblRRData[[#This Row],[Final departure date]]-tblRRData[[#This Row],[Intake date]]</f>
        <v>0</v>
      </c>
      <c r="AU58" t="str">
        <f>IF(tblRRData[[#This Row],[Final departure date]]&gt;0,IF(MONTH(tblRRData[[#This Row],[Final departure date]])&lt;4,"Q3",IF(MONTH(tblRRData[[#This Row],[Final departure date]])&lt;7,"Q4",IF(MONTH(tblRRData[[#This Row],[Final departure date]])&lt;10,"Q1","Q2"))),"")</f>
        <v/>
      </c>
    </row>
    <row r="59" spans="2:47" ht="15" customHeight="1">
      <c r="B59">
        <v>52</v>
      </c>
      <c r="C59" s="4"/>
      <c r="D59" t="str">
        <f>_xlfn.XLOOKUP(tblRRData[[#This Row],[Recovery Residence Name/Location]],luLocation[Location],luLocation[Organization],"")</f>
        <v/>
      </c>
      <c r="E59" t="str" cm="1">
        <f t="array" ref="E59">IFERROR(_xlfn.XLOOKUP(tblRRData[[#This Row],[Recovery Residence Name/Location]],luLocation[[#All],[Location]],luLocation[[#All],[Location Code]])&amp;"-"&amp;tblRRData[[#This Row],[RR Row Number]]&amp;"-"&amp;SFY,"")</f>
        <v/>
      </c>
      <c r="F59" s="4"/>
      <c r="G59" s="5"/>
      <c r="H59" s="5"/>
      <c r="I59" s="5"/>
      <c r="J59" s="4"/>
      <c r="K59" s="4"/>
      <c r="L59" s="4"/>
      <c r="M59" s="4"/>
      <c r="N59" s="4"/>
      <c r="O59" s="4"/>
      <c r="P59" s="4"/>
      <c r="Q59" s="4"/>
      <c r="R59" s="4"/>
      <c r="S59" s="4"/>
      <c r="T59" s="4"/>
      <c r="U59" s="4"/>
      <c r="V59" s="4"/>
      <c r="W59" s="4"/>
      <c r="X59" s="73"/>
      <c r="Y59" s="5"/>
      <c r="Z59" s="4"/>
      <c r="AA59" s="4"/>
      <c r="AB59" s="4"/>
      <c r="AC59" s="5"/>
      <c r="AD59" s="4"/>
      <c r="AE59" s="5"/>
      <c r="AF59" s="4"/>
      <c r="AG59" s="4"/>
      <c r="AH59" s="4"/>
      <c r="AI59" s="4"/>
      <c r="AJ59" s="4"/>
      <c r="AK59" s="4"/>
      <c r="AL59" s="4"/>
      <c r="AM59" s="4"/>
      <c r="AN59" s="4"/>
      <c r="AO59" s="4"/>
      <c r="AP59" s="73"/>
      <c r="AQ59" s="5"/>
      <c r="AR59" s="4"/>
      <c r="AS59">
        <f>tblRRData[[#This Row],[Intake date]]-tblRRData[[#This Row],[Application date]]</f>
        <v>0</v>
      </c>
      <c r="AT59">
        <f>tblRRData[[#This Row],[Final departure date]]-tblRRData[[#This Row],[Intake date]]</f>
        <v>0</v>
      </c>
      <c r="AU59" t="str">
        <f>IF(tblRRData[[#This Row],[Final departure date]]&gt;0,IF(MONTH(tblRRData[[#This Row],[Final departure date]])&lt;4,"Q3",IF(MONTH(tblRRData[[#This Row],[Final departure date]])&lt;7,"Q4",IF(MONTH(tblRRData[[#This Row],[Final departure date]])&lt;10,"Q1","Q2"))),"")</f>
        <v/>
      </c>
    </row>
    <row r="60" spans="2:47" ht="15" customHeight="1">
      <c r="B60">
        <v>53</v>
      </c>
      <c r="C60" s="4"/>
      <c r="D60" t="str">
        <f>_xlfn.XLOOKUP(tblRRData[[#This Row],[Recovery Residence Name/Location]],luLocation[Location],luLocation[Organization],"")</f>
        <v/>
      </c>
      <c r="E60" t="str" cm="1">
        <f t="array" ref="E60">IFERROR(_xlfn.XLOOKUP(tblRRData[[#This Row],[Recovery Residence Name/Location]],luLocation[[#All],[Location]],luLocation[[#All],[Location Code]])&amp;"-"&amp;tblRRData[[#This Row],[RR Row Number]]&amp;"-"&amp;SFY,"")</f>
        <v/>
      </c>
      <c r="F60" s="4"/>
      <c r="G60" s="5"/>
      <c r="H60" s="5"/>
      <c r="I60" s="5"/>
      <c r="J60" s="4"/>
      <c r="K60" s="4"/>
      <c r="L60" s="4"/>
      <c r="M60" s="4"/>
      <c r="N60" s="4"/>
      <c r="O60" s="4"/>
      <c r="P60" s="4"/>
      <c r="Q60" s="4"/>
      <c r="R60" s="4"/>
      <c r="S60" s="4"/>
      <c r="T60" s="4"/>
      <c r="U60" s="4"/>
      <c r="V60" s="4"/>
      <c r="W60" s="4"/>
      <c r="X60" s="73"/>
      <c r="Y60" s="5"/>
      <c r="Z60" s="4"/>
      <c r="AA60" s="4"/>
      <c r="AB60" s="4"/>
      <c r="AC60" s="5"/>
      <c r="AD60" s="4"/>
      <c r="AE60" s="5"/>
      <c r="AF60" s="4"/>
      <c r="AG60" s="4"/>
      <c r="AH60" s="4"/>
      <c r="AI60" s="4"/>
      <c r="AJ60" s="4"/>
      <c r="AK60" s="4"/>
      <c r="AL60" s="4"/>
      <c r="AM60" s="4"/>
      <c r="AN60" s="4"/>
      <c r="AO60" s="4"/>
      <c r="AP60" s="73"/>
      <c r="AQ60" s="5"/>
      <c r="AR60" s="4"/>
      <c r="AS60">
        <f>tblRRData[[#This Row],[Intake date]]-tblRRData[[#This Row],[Application date]]</f>
        <v>0</v>
      </c>
      <c r="AT60">
        <f>tblRRData[[#This Row],[Final departure date]]-tblRRData[[#This Row],[Intake date]]</f>
        <v>0</v>
      </c>
      <c r="AU60" t="str">
        <f>IF(tblRRData[[#This Row],[Final departure date]]&gt;0,IF(MONTH(tblRRData[[#This Row],[Final departure date]])&lt;4,"Q3",IF(MONTH(tblRRData[[#This Row],[Final departure date]])&lt;7,"Q4",IF(MONTH(tblRRData[[#This Row],[Final departure date]])&lt;10,"Q1","Q2"))),"")</f>
        <v/>
      </c>
    </row>
    <row r="61" spans="2:47" ht="15" customHeight="1">
      <c r="B61">
        <v>54</v>
      </c>
      <c r="C61" s="4"/>
      <c r="D61" t="str">
        <f>_xlfn.XLOOKUP(tblRRData[[#This Row],[Recovery Residence Name/Location]],luLocation[Location],luLocation[Organization],"")</f>
        <v/>
      </c>
      <c r="E61" t="str" cm="1">
        <f t="array" ref="E61">IFERROR(_xlfn.XLOOKUP(tblRRData[[#This Row],[Recovery Residence Name/Location]],luLocation[[#All],[Location]],luLocation[[#All],[Location Code]])&amp;"-"&amp;tblRRData[[#This Row],[RR Row Number]]&amp;"-"&amp;SFY,"")</f>
        <v/>
      </c>
      <c r="F61" s="4"/>
      <c r="G61" s="5"/>
      <c r="H61" s="5"/>
      <c r="I61" s="5"/>
      <c r="J61" s="4"/>
      <c r="K61" s="4"/>
      <c r="L61" s="4"/>
      <c r="M61" s="4"/>
      <c r="N61" s="4"/>
      <c r="O61" s="4"/>
      <c r="P61" s="4"/>
      <c r="Q61" s="4"/>
      <c r="R61" s="4"/>
      <c r="S61" s="4"/>
      <c r="T61" s="4"/>
      <c r="U61" s="4"/>
      <c r="V61" s="4"/>
      <c r="W61" s="4"/>
      <c r="X61" s="73"/>
      <c r="Y61" s="5"/>
      <c r="Z61" s="4"/>
      <c r="AA61" s="4"/>
      <c r="AB61" s="4"/>
      <c r="AC61" s="5"/>
      <c r="AD61" s="4"/>
      <c r="AE61" s="5"/>
      <c r="AF61" s="4"/>
      <c r="AG61" s="4"/>
      <c r="AH61" s="4"/>
      <c r="AI61" s="4"/>
      <c r="AJ61" s="4"/>
      <c r="AK61" s="4"/>
      <c r="AL61" s="4"/>
      <c r="AM61" s="4"/>
      <c r="AN61" s="4"/>
      <c r="AO61" s="4"/>
      <c r="AP61" s="73"/>
      <c r="AQ61" s="5"/>
      <c r="AR61" s="4"/>
      <c r="AS61">
        <f>tblRRData[[#This Row],[Intake date]]-tblRRData[[#This Row],[Application date]]</f>
        <v>0</v>
      </c>
      <c r="AT61">
        <f>tblRRData[[#This Row],[Final departure date]]-tblRRData[[#This Row],[Intake date]]</f>
        <v>0</v>
      </c>
      <c r="AU61" t="str">
        <f>IF(tblRRData[[#This Row],[Final departure date]]&gt;0,IF(MONTH(tblRRData[[#This Row],[Final departure date]])&lt;4,"Q3",IF(MONTH(tblRRData[[#This Row],[Final departure date]])&lt;7,"Q4",IF(MONTH(tblRRData[[#This Row],[Final departure date]])&lt;10,"Q1","Q2"))),"")</f>
        <v/>
      </c>
    </row>
    <row r="62" spans="2:47" ht="15" customHeight="1">
      <c r="B62">
        <v>55</v>
      </c>
      <c r="C62" s="4"/>
      <c r="D62" t="str">
        <f>_xlfn.XLOOKUP(tblRRData[[#This Row],[Recovery Residence Name/Location]],luLocation[Location],luLocation[Organization],"")</f>
        <v/>
      </c>
      <c r="E62" t="str" cm="1">
        <f t="array" ref="E62">IFERROR(_xlfn.XLOOKUP(tblRRData[[#This Row],[Recovery Residence Name/Location]],luLocation[[#All],[Location]],luLocation[[#All],[Location Code]])&amp;"-"&amp;tblRRData[[#This Row],[RR Row Number]]&amp;"-"&amp;SFY,"")</f>
        <v/>
      </c>
      <c r="F62" s="4"/>
      <c r="G62" s="5"/>
      <c r="H62" s="5"/>
      <c r="I62" s="5"/>
      <c r="J62" s="4"/>
      <c r="K62" s="4"/>
      <c r="L62" s="4"/>
      <c r="M62" s="4"/>
      <c r="N62" s="4"/>
      <c r="O62" s="4"/>
      <c r="P62" s="4"/>
      <c r="Q62" s="4"/>
      <c r="R62" s="4"/>
      <c r="S62" s="4"/>
      <c r="T62" s="4"/>
      <c r="U62" s="4"/>
      <c r="V62" s="4"/>
      <c r="W62" s="4"/>
      <c r="X62" s="73"/>
      <c r="Y62" s="5"/>
      <c r="Z62" s="4"/>
      <c r="AA62" s="4"/>
      <c r="AB62" s="4"/>
      <c r="AC62" s="5"/>
      <c r="AD62" s="4"/>
      <c r="AE62" s="5"/>
      <c r="AF62" s="4"/>
      <c r="AG62" s="4"/>
      <c r="AH62" s="4"/>
      <c r="AI62" s="4"/>
      <c r="AJ62" s="4"/>
      <c r="AK62" s="4"/>
      <c r="AL62" s="4"/>
      <c r="AM62" s="4"/>
      <c r="AN62" s="4"/>
      <c r="AO62" s="4"/>
      <c r="AP62" s="73"/>
      <c r="AQ62" s="5"/>
      <c r="AR62" s="4"/>
      <c r="AS62">
        <f>tblRRData[[#This Row],[Intake date]]-tblRRData[[#This Row],[Application date]]</f>
        <v>0</v>
      </c>
      <c r="AT62">
        <f>tblRRData[[#This Row],[Final departure date]]-tblRRData[[#This Row],[Intake date]]</f>
        <v>0</v>
      </c>
      <c r="AU62" t="str">
        <f>IF(tblRRData[[#This Row],[Final departure date]]&gt;0,IF(MONTH(tblRRData[[#This Row],[Final departure date]])&lt;4,"Q3",IF(MONTH(tblRRData[[#This Row],[Final departure date]])&lt;7,"Q4",IF(MONTH(tblRRData[[#This Row],[Final departure date]])&lt;10,"Q1","Q2"))),"")</f>
        <v/>
      </c>
    </row>
    <row r="63" spans="2:47" ht="15" customHeight="1">
      <c r="B63">
        <v>56</v>
      </c>
      <c r="C63" s="4"/>
      <c r="D63" t="str">
        <f>_xlfn.XLOOKUP(tblRRData[[#This Row],[Recovery Residence Name/Location]],luLocation[Location],luLocation[Organization],"")</f>
        <v/>
      </c>
      <c r="E63" t="str" cm="1">
        <f t="array" ref="E63">IFERROR(_xlfn.XLOOKUP(tblRRData[[#This Row],[Recovery Residence Name/Location]],luLocation[[#All],[Location]],luLocation[[#All],[Location Code]])&amp;"-"&amp;tblRRData[[#This Row],[RR Row Number]]&amp;"-"&amp;SFY,"")</f>
        <v/>
      </c>
      <c r="F63" s="4"/>
      <c r="G63" s="5"/>
      <c r="H63" s="5"/>
      <c r="I63" s="5"/>
      <c r="J63" s="4"/>
      <c r="K63" s="4"/>
      <c r="L63" s="4"/>
      <c r="M63" s="4"/>
      <c r="N63" s="4"/>
      <c r="O63" s="4"/>
      <c r="P63" s="4"/>
      <c r="Q63" s="4"/>
      <c r="R63" s="4"/>
      <c r="S63" s="4"/>
      <c r="T63" s="4"/>
      <c r="U63" s="4"/>
      <c r="V63" s="4"/>
      <c r="W63" s="4"/>
      <c r="X63" s="73"/>
      <c r="Y63" s="5"/>
      <c r="Z63" s="4"/>
      <c r="AA63" s="4"/>
      <c r="AB63" s="4"/>
      <c r="AC63" s="5"/>
      <c r="AD63" s="4"/>
      <c r="AE63" s="5"/>
      <c r="AF63" s="4"/>
      <c r="AG63" s="4"/>
      <c r="AH63" s="4"/>
      <c r="AI63" s="4"/>
      <c r="AJ63" s="4"/>
      <c r="AK63" s="4"/>
      <c r="AL63" s="4"/>
      <c r="AM63" s="4"/>
      <c r="AN63" s="4"/>
      <c r="AO63" s="4"/>
      <c r="AP63" s="73"/>
      <c r="AQ63" s="5"/>
      <c r="AR63" s="4"/>
      <c r="AS63">
        <f>tblRRData[[#This Row],[Intake date]]-tblRRData[[#This Row],[Application date]]</f>
        <v>0</v>
      </c>
      <c r="AT63">
        <f>tblRRData[[#This Row],[Final departure date]]-tblRRData[[#This Row],[Intake date]]</f>
        <v>0</v>
      </c>
      <c r="AU63" t="str">
        <f>IF(tblRRData[[#This Row],[Final departure date]]&gt;0,IF(MONTH(tblRRData[[#This Row],[Final departure date]])&lt;4,"Q3",IF(MONTH(tblRRData[[#This Row],[Final departure date]])&lt;7,"Q4",IF(MONTH(tblRRData[[#This Row],[Final departure date]])&lt;10,"Q1","Q2"))),"")</f>
        <v/>
      </c>
    </row>
    <row r="64" spans="2:47" ht="15" customHeight="1">
      <c r="B64">
        <v>57</v>
      </c>
      <c r="C64" s="4"/>
      <c r="D64" t="str">
        <f>_xlfn.XLOOKUP(tblRRData[[#This Row],[Recovery Residence Name/Location]],luLocation[Location],luLocation[Organization],"")</f>
        <v/>
      </c>
      <c r="E64" t="str" cm="1">
        <f t="array" ref="E64">IFERROR(_xlfn.XLOOKUP(tblRRData[[#This Row],[Recovery Residence Name/Location]],luLocation[[#All],[Location]],luLocation[[#All],[Location Code]])&amp;"-"&amp;tblRRData[[#This Row],[RR Row Number]]&amp;"-"&amp;SFY,"")</f>
        <v/>
      </c>
      <c r="F64" s="4"/>
      <c r="G64" s="5"/>
      <c r="H64" s="5"/>
      <c r="I64" s="5"/>
      <c r="J64" s="4"/>
      <c r="K64" s="4"/>
      <c r="L64" s="4"/>
      <c r="M64" s="4"/>
      <c r="N64" s="4"/>
      <c r="O64" s="4"/>
      <c r="P64" s="4"/>
      <c r="Q64" s="4"/>
      <c r="R64" s="4"/>
      <c r="S64" s="4"/>
      <c r="T64" s="4"/>
      <c r="U64" s="4"/>
      <c r="V64" s="4"/>
      <c r="W64" s="4"/>
      <c r="X64" s="73"/>
      <c r="Y64" s="5"/>
      <c r="Z64" s="4"/>
      <c r="AA64" s="4"/>
      <c r="AB64" s="4"/>
      <c r="AC64" s="5"/>
      <c r="AD64" s="4"/>
      <c r="AE64" s="5"/>
      <c r="AF64" s="4"/>
      <c r="AG64" s="4"/>
      <c r="AH64" s="4"/>
      <c r="AI64" s="4"/>
      <c r="AJ64" s="4"/>
      <c r="AK64" s="4"/>
      <c r="AL64" s="4"/>
      <c r="AM64" s="4"/>
      <c r="AN64" s="4"/>
      <c r="AO64" s="4"/>
      <c r="AP64" s="73"/>
      <c r="AQ64" s="5"/>
      <c r="AR64" s="4"/>
      <c r="AS64">
        <f>tblRRData[[#This Row],[Intake date]]-tblRRData[[#This Row],[Application date]]</f>
        <v>0</v>
      </c>
      <c r="AT64">
        <f>tblRRData[[#This Row],[Final departure date]]-tblRRData[[#This Row],[Intake date]]</f>
        <v>0</v>
      </c>
      <c r="AU64" t="str">
        <f>IF(tblRRData[[#This Row],[Final departure date]]&gt;0,IF(MONTH(tblRRData[[#This Row],[Final departure date]])&lt;4,"Q3",IF(MONTH(tblRRData[[#This Row],[Final departure date]])&lt;7,"Q4",IF(MONTH(tblRRData[[#This Row],[Final departure date]])&lt;10,"Q1","Q2"))),"")</f>
        <v/>
      </c>
    </row>
    <row r="65" spans="2:47" ht="15" customHeight="1">
      <c r="B65">
        <v>58</v>
      </c>
      <c r="C65" s="4"/>
      <c r="D65" t="str">
        <f>_xlfn.XLOOKUP(tblRRData[[#This Row],[Recovery Residence Name/Location]],luLocation[Location],luLocation[Organization],"")</f>
        <v/>
      </c>
      <c r="E65" t="str" cm="1">
        <f t="array" ref="E65">IFERROR(_xlfn.XLOOKUP(tblRRData[[#This Row],[Recovery Residence Name/Location]],luLocation[[#All],[Location]],luLocation[[#All],[Location Code]])&amp;"-"&amp;tblRRData[[#This Row],[RR Row Number]]&amp;"-"&amp;SFY,"")</f>
        <v/>
      </c>
      <c r="F65" s="4"/>
      <c r="G65" s="5"/>
      <c r="H65" s="5"/>
      <c r="I65" s="5"/>
      <c r="J65" s="4"/>
      <c r="K65" s="4"/>
      <c r="L65" s="4"/>
      <c r="M65" s="4"/>
      <c r="N65" s="4"/>
      <c r="O65" s="4"/>
      <c r="P65" s="4"/>
      <c r="Q65" s="4"/>
      <c r="R65" s="4"/>
      <c r="S65" s="4"/>
      <c r="T65" s="4"/>
      <c r="U65" s="4"/>
      <c r="V65" s="4"/>
      <c r="W65" s="4"/>
      <c r="X65" s="73"/>
      <c r="Y65" s="5"/>
      <c r="Z65" s="4"/>
      <c r="AA65" s="4"/>
      <c r="AB65" s="4"/>
      <c r="AC65" s="5"/>
      <c r="AD65" s="4"/>
      <c r="AE65" s="5"/>
      <c r="AF65" s="4"/>
      <c r="AG65" s="4"/>
      <c r="AH65" s="4"/>
      <c r="AI65" s="4"/>
      <c r="AJ65" s="4"/>
      <c r="AK65" s="4"/>
      <c r="AL65" s="4"/>
      <c r="AM65" s="4"/>
      <c r="AN65" s="4"/>
      <c r="AO65" s="4"/>
      <c r="AP65" s="73"/>
      <c r="AQ65" s="5"/>
      <c r="AR65" s="4"/>
      <c r="AS65">
        <f>tblRRData[[#This Row],[Intake date]]-tblRRData[[#This Row],[Application date]]</f>
        <v>0</v>
      </c>
      <c r="AT65">
        <f>tblRRData[[#This Row],[Final departure date]]-tblRRData[[#This Row],[Intake date]]</f>
        <v>0</v>
      </c>
      <c r="AU65" t="str">
        <f>IF(tblRRData[[#This Row],[Final departure date]]&gt;0,IF(MONTH(tblRRData[[#This Row],[Final departure date]])&lt;4,"Q3",IF(MONTH(tblRRData[[#This Row],[Final departure date]])&lt;7,"Q4",IF(MONTH(tblRRData[[#This Row],[Final departure date]])&lt;10,"Q1","Q2"))),"")</f>
        <v/>
      </c>
    </row>
    <row r="66" spans="2:47" ht="15" customHeight="1">
      <c r="B66">
        <v>59</v>
      </c>
      <c r="C66" s="4"/>
      <c r="D66" t="str">
        <f>_xlfn.XLOOKUP(tblRRData[[#This Row],[Recovery Residence Name/Location]],luLocation[Location],luLocation[Organization],"")</f>
        <v/>
      </c>
      <c r="E66" t="str" cm="1">
        <f t="array" ref="E66">IFERROR(_xlfn.XLOOKUP(tblRRData[[#This Row],[Recovery Residence Name/Location]],luLocation[[#All],[Location]],luLocation[[#All],[Location Code]])&amp;"-"&amp;tblRRData[[#This Row],[RR Row Number]]&amp;"-"&amp;SFY,"")</f>
        <v/>
      </c>
      <c r="F66" s="4"/>
      <c r="G66" s="5"/>
      <c r="H66" s="5"/>
      <c r="I66" s="5"/>
      <c r="J66" s="4"/>
      <c r="K66" s="4"/>
      <c r="L66" s="4"/>
      <c r="M66" s="4"/>
      <c r="N66" s="4"/>
      <c r="O66" s="4"/>
      <c r="P66" s="4"/>
      <c r="Q66" s="4"/>
      <c r="R66" s="4"/>
      <c r="S66" s="4"/>
      <c r="T66" s="4"/>
      <c r="U66" s="4"/>
      <c r="V66" s="4"/>
      <c r="W66" s="4"/>
      <c r="X66" s="73"/>
      <c r="Y66" s="5"/>
      <c r="Z66" s="4"/>
      <c r="AA66" s="4"/>
      <c r="AB66" s="4"/>
      <c r="AC66" s="5"/>
      <c r="AD66" s="4"/>
      <c r="AE66" s="5"/>
      <c r="AF66" s="4"/>
      <c r="AG66" s="4"/>
      <c r="AH66" s="4"/>
      <c r="AI66" s="4"/>
      <c r="AJ66" s="4"/>
      <c r="AK66" s="4"/>
      <c r="AL66" s="4"/>
      <c r="AM66" s="4"/>
      <c r="AN66" s="4"/>
      <c r="AO66" s="4"/>
      <c r="AP66" s="73"/>
      <c r="AQ66" s="5"/>
      <c r="AR66" s="4"/>
      <c r="AS66">
        <f>tblRRData[[#This Row],[Intake date]]-tblRRData[[#This Row],[Application date]]</f>
        <v>0</v>
      </c>
      <c r="AT66">
        <f>tblRRData[[#This Row],[Final departure date]]-tblRRData[[#This Row],[Intake date]]</f>
        <v>0</v>
      </c>
      <c r="AU66" t="str">
        <f>IF(tblRRData[[#This Row],[Final departure date]]&gt;0,IF(MONTH(tblRRData[[#This Row],[Final departure date]])&lt;4,"Q3",IF(MONTH(tblRRData[[#This Row],[Final departure date]])&lt;7,"Q4",IF(MONTH(tblRRData[[#This Row],[Final departure date]])&lt;10,"Q1","Q2"))),"")</f>
        <v/>
      </c>
    </row>
    <row r="67" spans="2:47" ht="15" customHeight="1">
      <c r="B67">
        <v>60</v>
      </c>
      <c r="C67" s="4"/>
      <c r="D67" t="str">
        <f>_xlfn.XLOOKUP(tblRRData[[#This Row],[Recovery Residence Name/Location]],luLocation[Location],luLocation[Organization],"")</f>
        <v/>
      </c>
      <c r="E67" t="str" cm="1">
        <f t="array" ref="E67">IFERROR(_xlfn.XLOOKUP(tblRRData[[#This Row],[Recovery Residence Name/Location]],luLocation[[#All],[Location]],luLocation[[#All],[Location Code]])&amp;"-"&amp;tblRRData[[#This Row],[RR Row Number]]&amp;"-"&amp;SFY,"")</f>
        <v/>
      </c>
      <c r="F67" s="4"/>
      <c r="G67" s="5"/>
      <c r="H67" s="5"/>
      <c r="I67" s="5"/>
      <c r="J67" s="4"/>
      <c r="K67" s="4"/>
      <c r="L67" s="4"/>
      <c r="M67" s="4"/>
      <c r="N67" s="4"/>
      <c r="O67" s="4"/>
      <c r="P67" s="4"/>
      <c r="Q67" s="4"/>
      <c r="R67" s="4"/>
      <c r="S67" s="4"/>
      <c r="T67" s="4"/>
      <c r="U67" s="4"/>
      <c r="V67" s="4"/>
      <c r="W67" s="4"/>
      <c r="X67" s="73"/>
      <c r="Y67" s="5"/>
      <c r="Z67" s="4"/>
      <c r="AA67" s="4"/>
      <c r="AB67" s="4"/>
      <c r="AC67" s="5"/>
      <c r="AD67" s="4"/>
      <c r="AE67" s="5"/>
      <c r="AF67" s="4"/>
      <c r="AG67" s="4"/>
      <c r="AH67" s="4"/>
      <c r="AI67" s="4"/>
      <c r="AJ67" s="4"/>
      <c r="AK67" s="4"/>
      <c r="AL67" s="4"/>
      <c r="AM67" s="4"/>
      <c r="AN67" s="4"/>
      <c r="AO67" s="4"/>
      <c r="AP67" s="73"/>
      <c r="AQ67" s="5"/>
      <c r="AR67" s="4"/>
      <c r="AS67">
        <f>tblRRData[[#This Row],[Intake date]]-tblRRData[[#This Row],[Application date]]</f>
        <v>0</v>
      </c>
      <c r="AT67">
        <f>tblRRData[[#This Row],[Final departure date]]-tblRRData[[#This Row],[Intake date]]</f>
        <v>0</v>
      </c>
      <c r="AU67" t="str">
        <f>IF(tblRRData[[#This Row],[Final departure date]]&gt;0,IF(MONTH(tblRRData[[#This Row],[Final departure date]])&lt;4,"Q3",IF(MONTH(tblRRData[[#This Row],[Final departure date]])&lt;7,"Q4",IF(MONTH(tblRRData[[#This Row],[Final departure date]])&lt;10,"Q1","Q2"))),"")</f>
        <v/>
      </c>
    </row>
    <row r="68" spans="2:47" ht="15" customHeight="1">
      <c r="B68">
        <v>61</v>
      </c>
      <c r="C68" s="4"/>
      <c r="D68" t="str">
        <f>_xlfn.XLOOKUP(tblRRData[[#This Row],[Recovery Residence Name/Location]],luLocation[Location],luLocation[Organization],"")</f>
        <v/>
      </c>
      <c r="E68" t="str" cm="1">
        <f t="array" ref="E68">IFERROR(_xlfn.XLOOKUP(tblRRData[[#This Row],[Recovery Residence Name/Location]],luLocation[[#All],[Location]],luLocation[[#All],[Location Code]])&amp;"-"&amp;tblRRData[[#This Row],[RR Row Number]]&amp;"-"&amp;SFY,"")</f>
        <v/>
      </c>
      <c r="F68" s="4"/>
      <c r="G68" s="5"/>
      <c r="H68" s="5"/>
      <c r="I68" s="5"/>
      <c r="J68" s="4"/>
      <c r="K68" s="4"/>
      <c r="L68" s="4"/>
      <c r="M68" s="4"/>
      <c r="N68" s="4"/>
      <c r="O68" s="4"/>
      <c r="P68" s="4"/>
      <c r="Q68" s="4"/>
      <c r="R68" s="4"/>
      <c r="S68" s="4"/>
      <c r="T68" s="4"/>
      <c r="U68" s="4"/>
      <c r="V68" s="4"/>
      <c r="W68" s="4"/>
      <c r="X68" s="73"/>
      <c r="Y68" s="5"/>
      <c r="Z68" s="4"/>
      <c r="AA68" s="4"/>
      <c r="AB68" s="4"/>
      <c r="AC68" s="5"/>
      <c r="AD68" s="4"/>
      <c r="AE68" s="5"/>
      <c r="AF68" s="4"/>
      <c r="AG68" s="4"/>
      <c r="AH68" s="4"/>
      <c r="AI68" s="4"/>
      <c r="AJ68" s="4"/>
      <c r="AK68" s="4"/>
      <c r="AL68" s="4"/>
      <c r="AM68" s="4"/>
      <c r="AN68" s="4"/>
      <c r="AO68" s="4"/>
      <c r="AP68" s="73"/>
      <c r="AQ68" s="5"/>
      <c r="AR68" s="4"/>
      <c r="AS68">
        <f>tblRRData[[#This Row],[Intake date]]-tblRRData[[#This Row],[Application date]]</f>
        <v>0</v>
      </c>
      <c r="AT68">
        <f>tblRRData[[#This Row],[Final departure date]]-tblRRData[[#This Row],[Intake date]]</f>
        <v>0</v>
      </c>
      <c r="AU68" t="str">
        <f>IF(tblRRData[[#This Row],[Final departure date]]&gt;0,IF(MONTH(tblRRData[[#This Row],[Final departure date]])&lt;4,"Q3",IF(MONTH(tblRRData[[#This Row],[Final departure date]])&lt;7,"Q4",IF(MONTH(tblRRData[[#This Row],[Final departure date]])&lt;10,"Q1","Q2"))),"")</f>
        <v/>
      </c>
    </row>
    <row r="69" spans="2:47" ht="15" customHeight="1">
      <c r="B69">
        <v>62</v>
      </c>
      <c r="C69" s="4"/>
      <c r="D69" t="str">
        <f>_xlfn.XLOOKUP(tblRRData[[#This Row],[Recovery Residence Name/Location]],luLocation[Location],luLocation[Organization],"")</f>
        <v/>
      </c>
      <c r="E69" t="str" cm="1">
        <f t="array" ref="E69">IFERROR(_xlfn.XLOOKUP(tblRRData[[#This Row],[Recovery Residence Name/Location]],luLocation[[#All],[Location]],luLocation[[#All],[Location Code]])&amp;"-"&amp;tblRRData[[#This Row],[RR Row Number]]&amp;"-"&amp;SFY,"")</f>
        <v/>
      </c>
      <c r="F69" s="4"/>
      <c r="G69" s="5"/>
      <c r="H69" s="5"/>
      <c r="I69" s="5"/>
      <c r="J69" s="4"/>
      <c r="K69" s="4"/>
      <c r="L69" s="4"/>
      <c r="M69" s="4"/>
      <c r="N69" s="4"/>
      <c r="O69" s="4"/>
      <c r="P69" s="4"/>
      <c r="Q69" s="4"/>
      <c r="R69" s="4"/>
      <c r="S69" s="4"/>
      <c r="T69" s="4"/>
      <c r="U69" s="4"/>
      <c r="V69" s="4"/>
      <c r="W69" s="4"/>
      <c r="X69" s="73"/>
      <c r="Y69" s="5"/>
      <c r="Z69" s="4"/>
      <c r="AA69" s="4"/>
      <c r="AB69" s="4"/>
      <c r="AC69" s="5"/>
      <c r="AD69" s="4"/>
      <c r="AE69" s="5"/>
      <c r="AF69" s="4"/>
      <c r="AG69" s="4"/>
      <c r="AH69" s="4"/>
      <c r="AI69" s="4"/>
      <c r="AJ69" s="4"/>
      <c r="AK69" s="4"/>
      <c r="AL69" s="4"/>
      <c r="AM69" s="4"/>
      <c r="AN69" s="4"/>
      <c r="AO69" s="4"/>
      <c r="AP69" s="73"/>
      <c r="AQ69" s="5"/>
      <c r="AR69" s="4"/>
      <c r="AS69">
        <f>tblRRData[[#This Row],[Intake date]]-tblRRData[[#This Row],[Application date]]</f>
        <v>0</v>
      </c>
      <c r="AT69">
        <f>tblRRData[[#This Row],[Final departure date]]-tblRRData[[#This Row],[Intake date]]</f>
        <v>0</v>
      </c>
      <c r="AU69" t="str">
        <f>IF(tblRRData[[#This Row],[Final departure date]]&gt;0,IF(MONTH(tblRRData[[#This Row],[Final departure date]])&lt;4,"Q3",IF(MONTH(tblRRData[[#This Row],[Final departure date]])&lt;7,"Q4",IF(MONTH(tblRRData[[#This Row],[Final departure date]])&lt;10,"Q1","Q2"))),"")</f>
        <v/>
      </c>
    </row>
    <row r="70" spans="2:47" ht="15" customHeight="1">
      <c r="B70">
        <v>63</v>
      </c>
      <c r="C70" s="4"/>
      <c r="D70" t="str">
        <f>_xlfn.XLOOKUP(tblRRData[[#This Row],[Recovery Residence Name/Location]],luLocation[Location],luLocation[Organization],"")</f>
        <v/>
      </c>
      <c r="E70" t="str" cm="1">
        <f t="array" ref="E70">IFERROR(_xlfn.XLOOKUP(tblRRData[[#This Row],[Recovery Residence Name/Location]],luLocation[[#All],[Location]],luLocation[[#All],[Location Code]])&amp;"-"&amp;tblRRData[[#This Row],[RR Row Number]]&amp;"-"&amp;SFY,"")</f>
        <v/>
      </c>
      <c r="F70" s="4"/>
      <c r="G70" s="5"/>
      <c r="H70" s="5"/>
      <c r="I70" s="5"/>
      <c r="J70" s="4"/>
      <c r="K70" s="4"/>
      <c r="L70" s="4"/>
      <c r="M70" s="4"/>
      <c r="N70" s="4"/>
      <c r="O70" s="4"/>
      <c r="P70" s="4"/>
      <c r="Q70" s="4"/>
      <c r="R70" s="4"/>
      <c r="S70" s="4"/>
      <c r="T70" s="4"/>
      <c r="U70" s="4"/>
      <c r="V70" s="4"/>
      <c r="W70" s="4"/>
      <c r="X70" s="73"/>
      <c r="Y70" s="5"/>
      <c r="Z70" s="4"/>
      <c r="AA70" s="4"/>
      <c r="AB70" s="4"/>
      <c r="AC70" s="5"/>
      <c r="AD70" s="4"/>
      <c r="AE70" s="5"/>
      <c r="AF70" s="4"/>
      <c r="AG70" s="4"/>
      <c r="AH70" s="4"/>
      <c r="AI70" s="4"/>
      <c r="AJ70" s="4"/>
      <c r="AK70" s="4"/>
      <c r="AL70" s="4"/>
      <c r="AM70" s="4"/>
      <c r="AN70" s="4"/>
      <c r="AO70" s="4"/>
      <c r="AP70" s="73"/>
      <c r="AQ70" s="5"/>
      <c r="AR70" s="4"/>
      <c r="AS70">
        <f>tblRRData[[#This Row],[Intake date]]-tblRRData[[#This Row],[Application date]]</f>
        <v>0</v>
      </c>
      <c r="AT70">
        <f>tblRRData[[#This Row],[Final departure date]]-tblRRData[[#This Row],[Intake date]]</f>
        <v>0</v>
      </c>
      <c r="AU70" t="str">
        <f>IF(tblRRData[[#This Row],[Final departure date]]&gt;0,IF(MONTH(tblRRData[[#This Row],[Final departure date]])&lt;4,"Q3",IF(MONTH(tblRRData[[#This Row],[Final departure date]])&lt;7,"Q4",IF(MONTH(tblRRData[[#This Row],[Final departure date]])&lt;10,"Q1","Q2"))),"")</f>
        <v/>
      </c>
    </row>
    <row r="71" spans="2:47" ht="15" customHeight="1">
      <c r="B71">
        <v>64</v>
      </c>
      <c r="C71" s="4"/>
      <c r="D71" t="str">
        <f>_xlfn.XLOOKUP(tblRRData[[#This Row],[Recovery Residence Name/Location]],luLocation[Location],luLocation[Organization],"")</f>
        <v/>
      </c>
      <c r="E71" t="str" cm="1">
        <f t="array" ref="E71">IFERROR(_xlfn.XLOOKUP(tblRRData[[#This Row],[Recovery Residence Name/Location]],luLocation[[#All],[Location]],luLocation[[#All],[Location Code]])&amp;"-"&amp;tblRRData[[#This Row],[RR Row Number]]&amp;"-"&amp;SFY,"")</f>
        <v/>
      </c>
      <c r="F71" s="4"/>
      <c r="G71" s="5"/>
      <c r="H71" s="5"/>
      <c r="I71" s="5"/>
      <c r="J71" s="4"/>
      <c r="K71" s="4"/>
      <c r="L71" s="4"/>
      <c r="M71" s="4"/>
      <c r="N71" s="4"/>
      <c r="O71" s="4"/>
      <c r="P71" s="4"/>
      <c r="Q71" s="4"/>
      <c r="R71" s="4"/>
      <c r="S71" s="4"/>
      <c r="T71" s="4"/>
      <c r="U71" s="4"/>
      <c r="V71" s="4"/>
      <c r="W71" s="4"/>
      <c r="X71" s="73"/>
      <c r="Y71" s="5"/>
      <c r="Z71" s="4"/>
      <c r="AA71" s="4"/>
      <c r="AB71" s="4"/>
      <c r="AC71" s="5"/>
      <c r="AD71" s="4"/>
      <c r="AE71" s="5"/>
      <c r="AF71" s="4"/>
      <c r="AG71" s="4"/>
      <c r="AH71" s="4"/>
      <c r="AI71" s="4"/>
      <c r="AJ71" s="4"/>
      <c r="AK71" s="4"/>
      <c r="AL71" s="4"/>
      <c r="AM71" s="4"/>
      <c r="AN71" s="4"/>
      <c r="AO71" s="4"/>
      <c r="AP71" s="73"/>
      <c r="AQ71" s="5"/>
      <c r="AR71" s="4"/>
      <c r="AS71">
        <f>tblRRData[[#This Row],[Intake date]]-tblRRData[[#This Row],[Application date]]</f>
        <v>0</v>
      </c>
      <c r="AT71">
        <f>tblRRData[[#This Row],[Final departure date]]-tblRRData[[#This Row],[Intake date]]</f>
        <v>0</v>
      </c>
      <c r="AU71" t="str">
        <f>IF(tblRRData[[#This Row],[Final departure date]]&gt;0,IF(MONTH(tblRRData[[#This Row],[Final departure date]])&lt;4,"Q3",IF(MONTH(tblRRData[[#This Row],[Final departure date]])&lt;7,"Q4",IF(MONTH(tblRRData[[#This Row],[Final departure date]])&lt;10,"Q1","Q2"))),"")</f>
        <v/>
      </c>
    </row>
    <row r="72" spans="2:47" ht="15" customHeight="1">
      <c r="B72">
        <v>65</v>
      </c>
      <c r="C72" s="4"/>
      <c r="D72" t="str">
        <f>_xlfn.XLOOKUP(tblRRData[[#This Row],[Recovery Residence Name/Location]],luLocation[Location],luLocation[Organization],"")</f>
        <v/>
      </c>
      <c r="E72" t="str" cm="1">
        <f t="array" ref="E72">IFERROR(_xlfn.XLOOKUP(tblRRData[[#This Row],[Recovery Residence Name/Location]],luLocation[[#All],[Location]],luLocation[[#All],[Location Code]])&amp;"-"&amp;tblRRData[[#This Row],[RR Row Number]]&amp;"-"&amp;SFY,"")</f>
        <v/>
      </c>
      <c r="F72" s="4"/>
      <c r="G72" s="5"/>
      <c r="H72" s="5"/>
      <c r="I72" s="5"/>
      <c r="J72" s="4"/>
      <c r="K72" s="4"/>
      <c r="L72" s="4"/>
      <c r="M72" s="4"/>
      <c r="N72" s="4"/>
      <c r="O72" s="4"/>
      <c r="P72" s="4"/>
      <c r="Q72" s="4"/>
      <c r="R72" s="4"/>
      <c r="S72" s="4"/>
      <c r="T72" s="4"/>
      <c r="U72" s="4"/>
      <c r="V72" s="4"/>
      <c r="W72" s="4"/>
      <c r="X72" s="73"/>
      <c r="Y72" s="5"/>
      <c r="Z72" s="4"/>
      <c r="AA72" s="4"/>
      <c r="AB72" s="4"/>
      <c r="AC72" s="5"/>
      <c r="AD72" s="4"/>
      <c r="AE72" s="5"/>
      <c r="AF72" s="4"/>
      <c r="AG72" s="4"/>
      <c r="AH72" s="4"/>
      <c r="AI72" s="4"/>
      <c r="AJ72" s="4"/>
      <c r="AK72" s="4"/>
      <c r="AL72" s="4"/>
      <c r="AM72" s="4"/>
      <c r="AN72" s="4"/>
      <c r="AO72" s="4"/>
      <c r="AP72" s="73"/>
      <c r="AQ72" s="5"/>
      <c r="AR72" s="4"/>
      <c r="AS72">
        <f>tblRRData[[#This Row],[Intake date]]-tblRRData[[#This Row],[Application date]]</f>
        <v>0</v>
      </c>
      <c r="AT72">
        <f>tblRRData[[#This Row],[Final departure date]]-tblRRData[[#This Row],[Intake date]]</f>
        <v>0</v>
      </c>
      <c r="AU72" t="str">
        <f>IF(tblRRData[[#This Row],[Final departure date]]&gt;0,IF(MONTH(tblRRData[[#This Row],[Final departure date]])&lt;4,"Q3",IF(MONTH(tblRRData[[#This Row],[Final departure date]])&lt;7,"Q4",IF(MONTH(tblRRData[[#This Row],[Final departure date]])&lt;10,"Q1","Q2"))),"")</f>
        <v/>
      </c>
    </row>
    <row r="73" spans="2:47" ht="15" customHeight="1">
      <c r="B73">
        <v>66</v>
      </c>
      <c r="C73" s="4"/>
      <c r="D73" t="str">
        <f>_xlfn.XLOOKUP(tblRRData[[#This Row],[Recovery Residence Name/Location]],luLocation[Location],luLocation[Organization],"")</f>
        <v/>
      </c>
      <c r="E73" t="str" cm="1">
        <f t="array" ref="E73">IFERROR(_xlfn.XLOOKUP(tblRRData[[#This Row],[Recovery Residence Name/Location]],luLocation[[#All],[Location]],luLocation[[#All],[Location Code]])&amp;"-"&amp;tblRRData[[#This Row],[RR Row Number]]&amp;"-"&amp;SFY,"")</f>
        <v/>
      </c>
      <c r="F73" s="4"/>
      <c r="G73" s="5"/>
      <c r="H73" s="5"/>
      <c r="I73" s="5"/>
      <c r="J73" s="4"/>
      <c r="K73" s="4"/>
      <c r="L73" s="4"/>
      <c r="M73" s="4"/>
      <c r="N73" s="4"/>
      <c r="O73" s="4"/>
      <c r="P73" s="4"/>
      <c r="Q73" s="4"/>
      <c r="R73" s="4"/>
      <c r="S73" s="4"/>
      <c r="T73" s="4"/>
      <c r="U73" s="4"/>
      <c r="V73" s="4"/>
      <c r="W73" s="4"/>
      <c r="X73" s="73"/>
      <c r="Y73" s="5"/>
      <c r="Z73" s="4"/>
      <c r="AA73" s="4"/>
      <c r="AB73" s="4"/>
      <c r="AC73" s="5"/>
      <c r="AD73" s="4"/>
      <c r="AE73" s="5"/>
      <c r="AF73" s="4"/>
      <c r="AG73" s="4"/>
      <c r="AH73" s="4"/>
      <c r="AI73" s="4"/>
      <c r="AJ73" s="4"/>
      <c r="AK73" s="4"/>
      <c r="AL73" s="4"/>
      <c r="AM73" s="4"/>
      <c r="AN73" s="4"/>
      <c r="AO73" s="4"/>
      <c r="AP73" s="73"/>
      <c r="AQ73" s="5"/>
      <c r="AR73" s="4"/>
      <c r="AS73">
        <f>tblRRData[[#This Row],[Intake date]]-tblRRData[[#This Row],[Application date]]</f>
        <v>0</v>
      </c>
      <c r="AT73">
        <f>tblRRData[[#This Row],[Final departure date]]-tblRRData[[#This Row],[Intake date]]</f>
        <v>0</v>
      </c>
      <c r="AU73" t="str">
        <f>IF(tblRRData[[#This Row],[Final departure date]]&gt;0,IF(MONTH(tblRRData[[#This Row],[Final departure date]])&lt;4,"Q3",IF(MONTH(tblRRData[[#This Row],[Final departure date]])&lt;7,"Q4",IF(MONTH(tblRRData[[#This Row],[Final departure date]])&lt;10,"Q1","Q2"))),"")</f>
        <v/>
      </c>
    </row>
    <row r="74" spans="2:47" ht="15" customHeight="1">
      <c r="B74">
        <v>67</v>
      </c>
      <c r="C74" s="4"/>
      <c r="D74" t="str">
        <f>_xlfn.XLOOKUP(tblRRData[[#This Row],[Recovery Residence Name/Location]],luLocation[Location],luLocation[Organization],"")</f>
        <v/>
      </c>
      <c r="E74" t="str" cm="1">
        <f t="array" ref="E74">IFERROR(_xlfn.XLOOKUP(tblRRData[[#This Row],[Recovery Residence Name/Location]],luLocation[[#All],[Location]],luLocation[[#All],[Location Code]])&amp;"-"&amp;tblRRData[[#This Row],[RR Row Number]]&amp;"-"&amp;SFY,"")</f>
        <v/>
      </c>
      <c r="F74" s="4"/>
      <c r="G74" s="5"/>
      <c r="H74" s="5"/>
      <c r="I74" s="5"/>
      <c r="J74" s="4"/>
      <c r="K74" s="4"/>
      <c r="L74" s="4"/>
      <c r="M74" s="4"/>
      <c r="N74" s="4"/>
      <c r="O74" s="4"/>
      <c r="P74" s="4"/>
      <c r="Q74" s="4"/>
      <c r="R74" s="4"/>
      <c r="S74" s="4"/>
      <c r="T74" s="4"/>
      <c r="U74" s="4"/>
      <c r="V74" s="4"/>
      <c r="W74" s="4"/>
      <c r="X74" s="73"/>
      <c r="Y74" s="5"/>
      <c r="Z74" s="4"/>
      <c r="AA74" s="4"/>
      <c r="AB74" s="4"/>
      <c r="AC74" s="5"/>
      <c r="AD74" s="4"/>
      <c r="AE74" s="5"/>
      <c r="AF74" s="4"/>
      <c r="AG74" s="4"/>
      <c r="AH74" s="4"/>
      <c r="AI74" s="4"/>
      <c r="AJ74" s="4"/>
      <c r="AK74" s="4"/>
      <c r="AL74" s="4"/>
      <c r="AM74" s="4"/>
      <c r="AN74" s="4"/>
      <c r="AO74" s="4"/>
      <c r="AP74" s="73"/>
      <c r="AQ74" s="5"/>
      <c r="AR74" s="4"/>
      <c r="AS74">
        <f>tblRRData[[#This Row],[Intake date]]-tblRRData[[#This Row],[Application date]]</f>
        <v>0</v>
      </c>
      <c r="AT74">
        <f>tblRRData[[#This Row],[Final departure date]]-tblRRData[[#This Row],[Intake date]]</f>
        <v>0</v>
      </c>
      <c r="AU74" t="str">
        <f>IF(tblRRData[[#This Row],[Final departure date]]&gt;0,IF(MONTH(tblRRData[[#This Row],[Final departure date]])&lt;4,"Q3",IF(MONTH(tblRRData[[#This Row],[Final departure date]])&lt;7,"Q4",IF(MONTH(tblRRData[[#This Row],[Final departure date]])&lt;10,"Q1","Q2"))),"")</f>
        <v/>
      </c>
    </row>
    <row r="75" spans="2:47" ht="15" customHeight="1">
      <c r="B75">
        <v>68</v>
      </c>
      <c r="C75" s="4"/>
      <c r="D75" t="str">
        <f>_xlfn.XLOOKUP(tblRRData[[#This Row],[Recovery Residence Name/Location]],luLocation[Location],luLocation[Organization],"")</f>
        <v/>
      </c>
      <c r="E75" t="str" cm="1">
        <f t="array" ref="E75">IFERROR(_xlfn.XLOOKUP(tblRRData[[#This Row],[Recovery Residence Name/Location]],luLocation[[#All],[Location]],luLocation[[#All],[Location Code]])&amp;"-"&amp;tblRRData[[#This Row],[RR Row Number]]&amp;"-"&amp;SFY,"")</f>
        <v/>
      </c>
      <c r="F75" s="4"/>
      <c r="G75" s="5"/>
      <c r="H75" s="5"/>
      <c r="I75" s="5"/>
      <c r="J75" s="4"/>
      <c r="K75" s="4"/>
      <c r="L75" s="4"/>
      <c r="M75" s="4"/>
      <c r="N75" s="4"/>
      <c r="O75" s="4"/>
      <c r="P75" s="4"/>
      <c r="Q75" s="4"/>
      <c r="R75" s="4"/>
      <c r="S75" s="4"/>
      <c r="T75" s="4"/>
      <c r="U75" s="4"/>
      <c r="V75" s="4"/>
      <c r="W75" s="4"/>
      <c r="X75" s="73"/>
      <c r="Y75" s="5"/>
      <c r="Z75" s="4"/>
      <c r="AA75" s="4"/>
      <c r="AB75" s="4"/>
      <c r="AC75" s="5"/>
      <c r="AD75" s="4"/>
      <c r="AE75" s="5"/>
      <c r="AF75" s="4"/>
      <c r="AG75" s="4"/>
      <c r="AH75" s="4"/>
      <c r="AI75" s="4"/>
      <c r="AJ75" s="4"/>
      <c r="AK75" s="4"/>
      <c r="AL75" s="4"/>
      <c r="AM75" s="4"/>
      <c r="AN75" s="4"/>
      <c r="AO75" s="4"/>
      <c r="AP75" s="73"/>
      <c r="AQ75" s="5"/>
      <c r="AR75" s="4"/>
      <c r="AS75">
        <f>tblRRData[[#This Row],[Intake date]]-tblRRData[[#This Row],[Application date]]</f>
        <v>0</v>
      </c>
      <c r="AT75">
        <f>tblRRData[[#This Row],[Final departure date]]-tblRRData[[#This Row],[Intake date]]</f>
        <v>0</v>
      </c>
      <c r="AU75" t="str">
        <f>IF(tblRRData[[#This Row],[Final departure date]]&gt;0,IF(MONTH(tblRRData[[#This Row],[Final departure date]])&lt;4,"Q3",IF(MONTH(tblRRData[[#This Row],[Final departure date]])&lt;7,"Q4",IF(MONTH(tblRRData[[#This Row],[Final departure date]])&lt;10,"Q1","Q2"))),"")</f>
        <v/>
      </c>
    </row>
    <row r="76" spans="2:47" ht="15" customHeight="1">
      <c r="B76">
        <v>69</v>
      </c>
      <c r="C76" s="4"/>
      <c r="D76" t="str">
        <f>_xlfn.XLOOKUP(tblRRData[[#This Row],[Recovery Residence Name/Location]],luLocation[Location],luLocation[Organization],"")</f>
        <v/>
      </c>
      <c r="E76" t="str" cm="1">
        <f t="array" ref="E76">IFERROR(_xlfn.XLOOKUP(tblRRData[[#This Row],[Recovery Residence Name/Location]],luLocation[[#All],[Location]],luLocation[[#All],[Location Code]])&amp;"-"&amp;tblRRData[[#This Row],[RR Row Number]]&amp;"-"&amp;SFY,"")</f>
        <v/>
      </c>
      <c r="F76" s="4"/>
      <c r="G76" s="5"/>
      <c r="H76" s="5"/>
      <c r="I76" s="5"/>
      <c r="J76" s="4"/>
      <c r="K76" s="4"/>
      <c r="L76" s="4"/>
      <c r="M76" s="4"/>
      <c r="N76" s="4"/>
      <c r="O76" s="4"/>
      <c r="P76" s="4"/>
      <c r="Q76" s="4"/>
      <c r="R76" s="4"/>
      <c r="S76" s="4"/>
      <c r="T76" s="4"/>
      <c r="U76" s="4"/>
      <c r="V76" s="4"/>
      <c r="W76" s="4"/>
      <c r="X76" s="73"/>
      <c r="Y76" s="5"/>
      <c r="Z76" s="4"/>
      <c r="AA76" s="4"/>
      <c r="AB76" s="4"/>
      <c r="AC76" s="5"/>
      <c r="AD76" s="4"/>
      <c r="AE76" s="5"/>
      <c r="AF76" s="4"/>
      <c r="AG76" s="4"/>
      <c r="AH76" s="4"/>
      <c r="AI76" s="4"/>
      <c r="AJ76" s="4"/>
      <c r="AK76" s="4"/>
      <c r="AL76" s="4"/>
      <c r="AM76" s="4"/>
      <c r="AN76" s="4"/>
      <c r="AO76" s="4"/>
      <c r="AP76" s="73"/>
      <c r="AQ76" s="5"/>
      <c r="AR76" s="4"/>
      <c r="AS76">
        <f>tblRRData[[#This Row],[Intake date]]-tblRRData[[#This Row],[Application date]]</f>
        <v>0</v>
      </c>
      <c r="AT76">
        <f>tblRRData[[#This Row],[Final departure date]]-tblRRData[[#This Row],[Intake date]]</f>
        <v>0</v>
      </c>
      <c r="AU76" t="str">
        <f>IF(tblRRData[[#This Row],[Final departure date]]&gt;0,IF(MONTH(tblRRData[[#This Row],[Final departure date]])&lt;4,"Q3",IF(MONTH(tblRRData[[#This Row],[Final departure date]])&lt;7,"Q4",IF(MONTH(tblRRData[[#This Row],[Final departure date]])&lt;10,"Q1","Q2"))),"")</f>
        <v/>
      </c>
    </row>
    <row r="77" spans="2:47" ht="15" customHeight="1">
      <c r="B77">
        <v>70</v>
      </c>
      <c r="C77" s="4"/>
      <c r="D77" t="str">
        <f>_xlfn.XLOOKUP(tblRRData[[#This Row],[Recovery Residence Name/Location]],luLocation[Location],luLocation[Organization],"")</f>
        <v/>
      </c>
      <c r="E77" t="str" cm="1">
        <f t="array" ref="E77">IFERROR(_xlfn.XLOOKUP(tblRRData[[#This Row],[Recovery Residence Name/Location]],luLocation[[#All],[Location]],luLocation[[#All],[Location Code]])&amp;"-"&amp;tblRRData[[#This Row],[RR Row Number]]&amp;"-"&amp;SFY,"")</f>
        <v/>
      </c>
      <c r="F77" s="4"/>
      <c r="G77" s="5"/>
      <c r="H77" s="5"/>
      <c r="I77" s="5"/>
      <c r="J77" s="4"/>
      <c r="K77" s="4"/>
      <c r="L77" s="4"/>
      <c r="M77" s="4"/>
      <c r="N77" s="4"/>
      <c r="O77" s="4"/>
      <c r="P77" s="4"/>
      <c r="Q77" s="4"/>
      <c r="R77" s="4"/>
      <c r="S77" s="4"/>
      <c r="T77" s="4"/>
      <c r="U77" s="4"/>
      <c r="V77" s="4"/>
      <c r="W77" s="4"/>
      <c r="X77" s="73"/>
      <c r="Y77" s="5"/>
      <c r="Z77" s="4"/>
      <c r="AA77" s="4"/>
      <c r="AB77" s="4"/>
      <c r="AC77" s="5"/>
      <c r="AD77" s="4"/>
      <c r="AE77" s="5"/>
      <c r="AF77" s="4"/>
      <c r="AG77" s="4"/>
      <c r="AH77" s="4"/>
      <c r="AI77" s="4"/>
      <c r="AJ77" s="4"/>
      <c r="AK77" s="4"/>
      <c r="AL77" s="4"/>
      <c r="AM77" s="4"/>
      <c r="AN77" s="4"/>
      <c r="AO77" s="4"/>
      <c r="AP77" s="73"/>
      <c r="AQ77" s="5"/>
      <c r="AR77" s="4"/>
      <c r="AS77">
        <f>tblRRData[[#This Row],[Intake date]]-tblRRData[[#This Row],[Application date]]</f>
        <v>0</v>
      </c>
      <c r="AT77">
        <f>tblRRData[[#This Row],[Final departure date]]-tblRRData[[#This Row],[Intake date]]</f>
        <v>0</v>
      </c>
      <c r="AU77" t="str">
        <f>IF(tblRRData[[#This Row],[Final departure date]]&gt;0,IF(MONTH(tblRRData[[#This Row],[Final departure date]])&lt;4,"Q3",IF(MONTH(tblRRData[[#This Row],[Final departure date]])&lt;7,"Q4",IF(MONTH(tblRRData[[#This Row],[Final departure date]])&lt;10,"Q1","Q2"))),"")</f>
        <v/>
      </c>
    </row>
    <row r="78" spans="2:47" ht="15" customHeight="1">
      <c r="B78">
        <v>71</v>
      </c>
      <c r="C78" s="4"/>
      <c r="D78" t="str">
        <f>_xlfn.XLOOKUP(tblRRData[[#This Row],[Recovery Residence Name/Location]],luLocation[Location],luLocation[Organization],"")</f>
        <v/>
      </c>
      <c r="E78" t="str" cm="1">
        <f t="array" ref="E78">IFERROR(_xlfn.XLOOKUP(tblRRData[[#This Row],[Recovery Residence Name/Location]],luLocation[[#All],[Location]],luLocation[[#All],[Location Code]])&amp;"-"&amp;tblRRData[[#This Row],[RR Row Number]]&amp;"-"&amp;SFY,"")</f>
        <v/>
      </c>
      <c r="F78" s="4"/>
      <c r="G78" s="5"/>
      <c r="H78" s="5"/>
      <c r="I78" s="5"/>
      <c r="J78" s="4"/>
      <c r="K78" s="4"/>
      <c r="L78" s="4"/>
      <c r="M78" s="4"/>
      <c r="N78" s="4"/>
      <c r="O78" s="4"/>
      <c r="P78" s="4"/>
      <c r="Q78" s="4"/>
      <c r="R78" s="4"/>
      <c r="S78" s="4"/>
      <c r="T78" s="4"/>
      <c r="U78" s="4"/>
      <c r="V78" s="4"/>
      <c r="W78" s="4"/>
      <c r="X78" s="73"/>
      <c r="Y78" s="5"/>
      <c r="Z78" s="4"/>
      <c r="AA78" s="4"/>
      <c r="AB78" s="4"/>
      <c r="AC78" s="5"/>
      <c r="AD78" s="4"/>
      <c r="AE78" s="5"/>
      <c r="AF78" s="4"/>
      <c r="AG78" s="4"/>
      <c r="AH78" s="4"/>
      <c r="AI78" s="4"/>
      <c r="AJ78" s="4"/>
      <c r="AK78" s="4"/>
      <c r="AL78" s="4"/>
      <c r="AM78" s="4"/>
      <c r="AN78" s="4"/>
      <c r="AO78" s="4"/>
      <c r="AP78" s="73"/>
      <c r="AQ78" s="5"/>
      <c r="AR78" s="4"/>
      <c r="AS78">
        <f>tblRRData[[#This Row],[Intake date]]-tblRRData[[#This Row],[Application date]]</f>
        <v>0</v>
      </c>
      <c r="AT78">
        <f>tblRRData[[#This Row],[Final departure date]]-tblRRData[[#This Row],[Intake date]]</f>
        <v>0</v>
      </c>
      <c r="AU78" t="str">
        <f>IF(tblRRData[[#This Row],[Final departure date]]&gt;0,IF(MONTH(tblRRData[[#This Row],[Final departure date]])&lt;4,"Q3",IF(MONTH(tblRRData[[#This Row],[Final departure date]])&lt;7,"Q4",IF(MONTH(tblRRData[[#This Row],[Final departure date]])&lt;10,"Q1","Q2"))),"")</f>
        <v/>
      </c>
    </row>
    <row r="79" spans="2:47" ht="15" customHeight="1">
      <c r="B79">
        <v>72</v>
      </c>
      <c r="C79" s="4"/>
      <c r="D79" t="str">
        <f>_xlfn.XLOOKUP(tblRRData[[#This Row],[Recovery Residence Name/Location]],luLocation[Location],luLocation[Organization],"")</f>
        <v/>
      </c>
      <c r="E79" t="str" cm="1">
        <f t="array" ref="E79">IFERROR(_xlfn.XLOOKUP(tblRRData[[#This Row],[Recovery Residence Name/Location]],luLocation[[#All],[Location]],luLocation[[#All],[Location Code]])&amp;"-"&amp;tblRRData[[#This Row],[RR Row Number]]&amp;"-"&amp;SFY,"")</f>
        <v/>
      </c>
      <c r="F79" s="4"/>
      <c r="G79" s="5"/>
      <c r="H79" s="5"/>
      <c r="I79" s="5"/>
      <c r="J79" s="4"/>
      <c r="K79" s="4"/>
      <c r="L79" s="4"/>
      <c r="M79" s="4"/>
      <c r="N79" s="4"/>
      <c r="O79" s="4"/>
      <c r="P79" s="4"/>
      <c r="Q79" s="4"/>
      <c r="R79" s="4"/>
      <c r="S79" s="4"/>
      <c r="T79" s="4"/>
      <c r="U79" s="4"/>
      <c r="V79" s="4"/>
      <c r="W79" s="4"/>
      <c r="X79" s="73"/>
      <c r="Y79" s="5"/>
      <c r="Z79" s="4"/>
      <c r="AA79" s="4"/>
      <c r="AB79" s="4"/>
      <c r="AC79" s="5"/>
      <c r="AD79" s="4"/>
      <c r="AE79" s="5"/>
      <c r="AF79" s="4"/>
      <c r="AG79" s="4"/>
      <c r="AH79" s="4"/>
      <c r="AI79" s="4"/>
      <c r="AJ79" s="4"/>
      <c r="AK79" s="4"/>
      <c r="AL79" s="4"/>
      <c r="AM79" s="4"/>
      <c r="AN79" s="4"/>
      <c r="AO79" s="4"/>
      <c r="AP79" s="73"/>
      <c r="AQ79" s="5"/>
      <c r="AR79" s="4"/>
      <c r="AS79">
        <f>tblRRData[[#This Row],[Intake date]]-tblRRData[[#This Row],[Application date]]</f>
        <v>0</v>
      </c>
      <c r="AT79">
        <f>tblRRData[[#This Row],[Final departure date]]-tblRRData[[#This Row],[Intake date]]</f>
        <v>0</v>
      </c>
      <c r="AU79" t="str">
        <f>IF(tblRRData[[#This Row],[Final departure date]]&gt;0,IF(MONTH(tblRRData[[#This Row],[Final departure date]])&lt;4,"Q3",IF(MONTH(tblRRData[[#This Row],[Final departure date]])&lt;7,"Q4",IF(MONTH(tblRRData[[#This Row],[Final departure date]])&lt;10,"Q1","Q2"))),"")</f>
        <v/>
      </c>
    </row>
    <row r="80" spans="2:47" ht="15" customHeight="1">
      <c r="B80">
        <v>73</v>
      </c>
      <c r="C80" s="4"/>
      <c r="D80" t="str">
        <f>_xlfn.XLOOKUP(tblRRData[[#This Row],[Recovery Residence Name/Location]],luLocation[Location],luLocation[Organization],"")</f>
        <v/>
      </c>
      <c r="E80" t="str" cm="1">
        <f t="array" ref="E80">IFERROR(_xlfn.XLOOKUP(tblRRData[[#This Row],[Recovery Residence Name/Location]],luLocation[[#All],[Location]],luLocation[[#All],[Location Code]])&amp;"-"&amp;tblRRData[[#This Row],[RR Row Number]]&amp;"-"&amp;SFY,"")</f>
        <v/>
      </c>
      <c r="F80" s="4"/>
      <c r="G80" s="5"/>
      <c r="H80" s="5"/>
      <c r="I80" s="5"/>
      <c r="J80" s="4"/>
      <c r="K80" s="4"/>
      <c r="L80" s="4"/>
      <c r="M80" s="4"/>
      <c r="N80" s="4"/>
      <c r="O80" s="4"/>
      <c r="P80" s="4"/>
      <c r="Q80" s="4"/>
      <c r="R80" s="4"/>
      <c r="S80" s="4"/>
      <c r="T80" s="4"/>
      <c r="U80" s="4"/>
      <c r="V80" s="4"/>
      <c r="W80" s="4"/>
      <c r="X80" s="73"/>
      <c r="Y80" s="5"/>
      <c r="Z80" s="4"/>
      <c r="AA80" s="4"/>
      <c r="AB80" s="4"/>
      <c r="AC80" s="5"/>
      <c r="AD80" s="4"/>
      <c r="AE80" s="5"/>
      <c r="AF80" s="4"/>
      <c r="AG80" s="4"/>
      <c r="AH80" s="4"/>
      <c r="AI80" s="4"/>
      <c r="AJ80" s="4"/>
      <c r="AK80" s="4"/>
      <c r="AL80" s="4"/>
      <c r="AM80" s="4"/>
      <c r="AN80" s="4"/>
      <c r="AO80" s="4"/>
      <c r="AP80" s="73"/>
      <c r="AQ80" s="5"/>
      <c r="AR80" s="4"/>
      <c r="AS80">
        <f>tblRRData[[#This Row],[Intake date]]-tblRRData[[#This Row],[Application date]]</f>
        <v>0</v>
      </c>
      <c r="AT80">
        <f>tblRRData[[#This Row],[Final departure date]]-tblRRData[[#This Row],[Intake date]]</f>
        <v>0</v>
      </c>
      <c r="AU80" t="str">
        <f>IF(tblRRData[[#This Row],[Final departure date]]&gt;0,IF(MONTH(tblRRData[[#This Row],[Final departure date]])&lt;4,"Q3",IF(MONTH(tblRRData[[#This Row],[Final departure date]])&lt;7,"Q4",IF(MONTH(tblRRData[[#This Row],[Final departure date]])&lt;10,"Q1","Q2"))),"")</f>
        <v/>
      </c>
    </row>
    <row r="81" spans="2:47" ht="15" customHeight="1">
      <c r="B81">
        <v>74</v>
      </c>
      <c r="C81" s="4"/>
      <c r="D81" t="str">
        <f>_xlfn.XLOOKUP(tblRRData[[#This Row],[Recovery Residence Name/Location]],luLocation[Location],luLocation[Organization],"")</f>
        <v/>
      </c>
      <c r="E81" t="str" cm="1">
        <f t="array" ref="E81">IFERROR(_xlfn.XLOOKUP(tblRRData[[#This Row],[Recovery Residence Name/Location]],luLocation[[#All],[Location]],luLocation[[#All],[Location Code]])&amp;"-"&amp;tblRRData[[#This Row],[RR Row Number]]&amp;"-"&amp;SFY,"")</f>
        <v/>
      </c>
      <c r="F81" s="4"/>
      <c r="G81" s="5"/>
      <c r="H81" s="5"/>
      <c r="I81" s="5"/>
      <c r="J81" s="4"/>
      <c r="K81" s="4"/>
      <c r="L81" s="4"/>
      <c r="M81" s="4"/>
      <c r="N81" s="4"/>
      <c r="O81" s="4"/>
      <c r="P81" s="4"/>
      <c r="Q81" s="4"/>
      <c r="R81" s="4"/>
      <c r="S81" s="4"/>
      <c r="T81" s="4"/>
      <c r="U81" s="4"/>
      <c r="V81" s="4"/>
      <c r="W81" s="4"/>
      <c r="X81" s="73"/>
      <c r="Y81" s="5"/>
      <c r="Z81" s="4"/>
      <c r="AA81" s="4"/>
      <c r="AB81" s="4"/>
      <c r="AC81" s="5"/>
      <c r="AD81" s="4"/>
      <c r="AE81" s="5"/>
      <c r="AF81" s="4"/>
      <c r="AG81" s="4"/>
      <c r="AH81" s="4"/>
      <c r="AI81" s="4"/>
      <c r="AJ81" s="4"/>
      <c r="AK81" s="4"/>
      <c r="AL81" s="4"/>
      <c r="AM81" s="4"/>
      <c r="AN81" s="4"/>
      <c r="AO81" s="4"/>
      <c r="AP81" s="73"/>
      <c r="AQ81" s="5"/>
      <c r="AR81" s="4"/>
      <c r="AS81">
        <f>tblRRData[[#This Row],[Intake date]]-tblRRData[[#This Row],[Application date]]</f>
        <v>0</v>
      </c>
      <c r="AT81">
        <f>tblRRData[[#This Row],[Final departure date]]-tblRRData[[#This Row],[Intake date]]</f>
        <v>0</v>
      </c>
      <c r="AU81" t="str">
        <f>IF(tblRRData[[#This Row],[Final departure date]]&gt;0,IF(MONTH(tblRRData[[#This Row],[Final departure date]])&lt;4,"Q3",IF(MONTH(tblRRData[[#This Row],[Final departure date]])&lt;7,"Q4",IF(MONTH(tblRRData[[#This Row],[Final departure date]])&lt;10,"Q1","Q2"))),"")</f>
        <v/>
      </c>
    </row>
    <row r="82" spans="2:47" ht="15" customHeight="1">
      <c r="B82">
        <v>75</v>
      </c>
      <c r="C82" s="4"/>
      <c r="D82" t="str">
        <f>_xlfn.XLOOKUP(tblRRData[[#This Row],[Recovery Residence Name/Location]],luLocation[Location],luLocation[Organization],"")</f>
        <v/>
      </c>
      <c r="E82" t="str" cm="1">
        <f t="array" ref="E82">IFERROR(_xlfn.XLOOKUP(tblRRData[[#This Row],[Recovery Residence Name/Location]],luLocation[[#All],[Location]],luLocation[[#All],[Location Code]])&amp;"-"&amp;tblRRData[[#This Row],[RR Row Number]]&amp;"-"&amp;SFY,"")</f>
        <v/>
      </c>
      <c r="F82" s="4"/>
      <c r="G82" s="5"/>
      <c r="H82" s="5"/>
      <c r="I82" s="5"/>
      <c r="J82" s="4"/>
      <c r="K82" s="4"/>
      <c r="L82" s="4"/>
      <c r="M82" s="4"/>
      <c r="N82" s="4"/>
      <c r="O82" s="4"/>
      <c r="P82" s="4"/>
      <c r="Q82" s="4"/>
      <c r="R82" s="4"/>
      <c r="S82" s="4"/>
      <c r="T82" s="4"/>
      <c r="U82" s="4"/>
      <c r="V82" s="4"/>
      <c r="W82" s="4"/>
      <c r="X82" s="73"/>
      <c r="Y82" s="5"/>
      <c r="Z82" s="4"/>
      <c r="AA82" s="4"/>
      <c r="AB82" s="4"/>
      <c r="AC82" s="5"/>
      <c r="AD82" s="4"/>
      <c r="AE82" s="5"/>
      <c r="AF82" s="4"/>
      <c r="AG82" s="4"/>
      <c r="AH82" s="4"/>
      <c r="AI82" s="4"/>
      <c r="AJ82" s="4"/>
      <c r="AK82" s="4"/>
      <c r="AL82" s="4"/>
      <c r="AM82" s="4"/>
      <c r="AN82" s="4"/>
      <c r="AO82" s="4"/>
      <c r="AP82" s="73"/>
      <c r="AQ82" s="5"/>
      <c r="AR82" s="4"/>
      <c r="AS82">
        <f>tblRRData[[#This Row],[Intake date]]-tblRRData[[#This Row],[Application date]]</f>
        <v>0</v>
      </c>
      <c r="AT82">
        <f>tblRRData[[#This Row],[Final departure date]]-tblRRData[[#This Row],[Intake date]]</f>
        <v>0</v>
      </c>
      <c r="AU82" t="str">
        <f>IF(tblRRData[[#This Row],[Final departure date]]&gt;0,IF(MONTH(tblRRData[[#This Row],[Final departure date]])&lt;4,"Q3",IF(MONTH(tblRRData[[#This Row],[Final departure date]])&lt;7,"Q4",IF(MONTH(tblRRData[[#This Row],[Final departure date]])&lt;10,"Q1","Q2"))),"")</f>
        <v/>
      </c>
    </row>
    <row r="83" spans="2:47" ht="15" customHeight="1">
      <c r="B83">
        <v>76</v>
      </c>
      <c r="C83" s="4"/>
      <c r="D83" t="str">
        <f>_xlfn.XLOOKUP(tblRRData[[#This Row],[Recovery Residence Name/Location]],luLocation[Location],luLocation[Organization],"")</f>
        <v/>
      </c>
      <c r="E83" t="str" cm="1">
        <f t="array" ref="E83">IFERROR(_xlfn.XLOOKUP(tblRRData[[#This Row],[Recovery Residence Name/Location]],luLocation[[#All],[Location]],luLocation[[#All],[Location Code]])&amp;"-"&amp;tblRRData[[#This Row],[RR Row Number]]&amp;"-"&amp;SFY,"")</f>
        <v/>
      </c>
      <c r="F83" s="4"/>
      <c r="G83" s="5"/>
      <c r="H83" s="5"/>
      <c r="I83" s="5"/>
      <c r="J83" s="4"/>
      <c r="K83" s="4"/>
      <c r="L83" s="4"/>
      <c r="M83" s="4"/>
      <c r="N83" s="4"/>
      <c r="O83" s="4"/>
      <c r="P83" s="4"/>
      <c r="Q83" s="4"/>
      <c r="R83" s="4"/>
      <c r="S83" s="4"/>
      <c r="T83" s="4"/>
      <c r="U83" s="4"/>
      <c r="V83" s="4"/>
      <c r="W83" s="4"/>
      <c r="X83" s="73"/>
      <c r="Y83" s="5"/>
      <c r="Z83" s="4"/>
      <c r="AA83" s="4"/>
      <c r="AB83" s="4"/>
      <c r="AC83" s="5"/>
      <c r="AD83" s="4"/>
      <c r="AE83" s="5"/>
      <c r="AF83" s="4"/>
      <c r="AG83" s="4"/>
      <c r="AH83" s="4"/>
      <c r="AI83" s="4"/>
      <c r="AJ83" s="4"/>
      <c r="AK83" s="4"/>
      <c r="AL83" s="4"/>
      <c r="AM83" s="4"/>
      <c r="AN83" s="4"/>
      <c r="AO83" s="4"/>
      <c r="AP83" s="73"/>
      <c r="AQ83" s="5"/>
      <c r="AR83" s="4"/>
      <c r="AS83">
        <f>tblRRData[[#This Row],[Intake date]]-tblRRData[[#This Row],[Application date]]</f>
        <v>0</v>
      </c>
      <c r="AT83">
        <f>tblRRData[[#This Row],[Final departure date]]-tblRRData[[#This Row],[Intake date]]</f>
        <v>0</v>
      </c>
      <c r="AU83" t="str">
        <f>IF(tblRRData[[#This Row],[Final departure date]]&gt;0,IF(MONTH(tblRRData[[#This Row],[Final departure date]])&lt;4,"Q3",IF(MONTH(tblRRData[[#This Row],[Final departure date]])&lt;7,"Q4",IF(MONTH(tblRRData[[#This Row],[Final departure date]])&lt;10,"Q1","Q2"))),"")</f>
        <v/>
      </c>
    </row>
    <row r="84" spans="2:47" ht="15" customHeight="1">
      <c r="B84">
        <v>77</v>
      </c>
      <c r="C84" s="4"/>
      <c r="D84" t="str">
        <f>_xlfn.XLOOKUP(tblRRData[[#This Row],[Recovery Residence Name/Location]],luLocation[Location],luLocation[Organization],"")</f>
        <v/>
      </c>
      <c r="E84" t="str" cm="1">
        <f t="array" ref="E84">IFERROR(_xlfn.XLOOKUP(tblRRData[[#This Row],[Recovery Residence Name/Location]],luLocation[[#All],[Location]],luLocation[[#All],[Location Code]])&amp;"-"&amp;tblRRData[[#This Row],[RR Row Number]]&amp;"-"&amp;SFY,"")</f>
        <v/>
      </c>
      <c r="F84" s="4"/>
      <c r="G84" s="5"/>
      <c r="H84" s="5"/>
      <c r="I84" s="5"/>
      <c r="J84" s="4"/>
      <c r="K84" s="4"/>
      <c r="L84" s="4"/>
      <c r="M84" s="4"/>
      <c r="N84" s="4"/>
      <c r="O84" s="4"/>
      <c r="P84" s="4"/>
      <c r="Q84" s="4"/>
      <c r="R84" s="4"/>
      <c r="S84" s="4"/>
      <c r="T84" s="4"/>
      <c r="U84" s="4"/>
      <c r="V84" s="4"/>
      <c r="W84" s="4"/>
      <c r="X84" s="73"/>
      <c r="Y84" s="5"/>
      <c r="Z84" s="4"/>
      <c r="AA84" s="4"/>
      <c r="AB84" s="4"/>
      <c r="AC84" s="5"/>
      <c r="AD84" s="4"/>
      <c r="AE84" s="5"/>
      <c r="AF84" s="4"/>
      <c r="AG84" s="4"/>
      <c r="AH84" s="4"/>
      <c r="AI84" s="4"/>
      <c r="AJ84" s="4"/>
      <c r="AK84" s="4"/>
      <c r="AL84" s="4"/>
      <c r="AM84" s="4"/>
      <c r="AN84" s="4"/>
      <c r="AO84" s="4"/>
      <c r="AP84" s="73"/>
      <c r="AQ84" s="5"/>
      <c r="AR84" s="4"/>
      <c r="AS84">
        <f>tblRRData[[#This Row],[Intake date]]-tblRRData[[#This Row],[Application date]]</f>
        <v>0</v>
      </c>
      <c r="AT84">
        <f>tblRRData[[#This Row],[Final departure date]]-tblRRData[[#This Row],[Intake date]]</f>
        <v>0</v>
      </c>
      <c r="AU84" t="str">
        <f>IF(tblRRData[[#This Row],[Final departure date]]&gt;0,IF(MONTH(tblRRData[[#This Row],[Final departure date]])&lt;4,"Q3",IF(MONTH(tblRRData[[#This Row],[Final departure date]])&lt;7,"Q4",IF(MONTH(tblRRData[[#This Row],[Final departure date]])&lt;10,"Q1","Q2"))),"")</f>
        <v/>
      </c>
    </row>
    <row r="85" spans="2:47" ht="15" customHeight="1">
      <c r="B85">
        <v>78</v>
      </c>
      <c r="C85" s="4"/>
      <c r="D85" t="str">
        <f>_xlfn.XLOOKUP(tblRRData[[#This Row],[Recovery Residence Name/Location]],luLocation[Location],luLocation[Organization],"")</f>
        <v/>
      </c>
      <c r="E85" t="str" cm="1">
        <f t="array" ref="E85">IFERROR(_xlfn.XLOOKUP(tblRRData[[#This Row],[Recovery Residence Name/Location]],luLocation[[#All],[Location]],luLocation[[#All],[Location Code]])&amp;"-"&amp;tblRRData[[#This Row],[RR Row Number]]&amp;"-"&amp;SFY,"")</f>
        <v/>
      </c>
      <c r="F85" s="4"/>
      <c r="G85" s="5"/>
      <c r="H85" s="5"/>
      <c r="I85" s="5"/>
      <c r="J85" s="4"/>
      <c r="K85" s="4"/>
      <c r="L85" s="4"/>
      <c r="M85" s="4"/>
      <c r="N85" s="4"/>
      <c r="O85" s="4"/>
      <c r="P85" s="4"/>
      <c r="Q85" s="4"/>
      <c r="R85" s="4"/>
      <c r="S85" s="4"/>
      <c r="T85" s="4"/>
      <c r="U85" s="4"/>
      <c r="V85" s="4"/>
      <c r="W85" s="4"/>
      <c r="X85" s="73"/>
      <c r="Y85" s="5"/>
      <c r="Z85" s="4"/>
      <c r="AA85" s="4"/>
      <c r="AB85" s="4"/>
      <c r="AC85" s="5"/>
      <c r="AD85" s="4"/>
      <c r="AE85" s="5"/>
      <c r="AF85" s="4"/>
      <c r="AG85" s="4"/>
      <c r="AH85" s="4"/>
      <c r="AI85" s="4"/>
      <c r="AJ85" s="4"/>
      <c r="AK85" s="4"/>
      <c r="AL85" s="4"/>
      <c r="AM85" s="4"/>
      <c r="AN85" s="4"/>
      <c r="AO85" s="4"/>
      <c r="AP85" s="73"/>
      <c r="AQ85" s="5"/>
      <c r="AR85" s="4"/>
      <c r="AS85">
        <f>tblRRData[[#This Row],[Intake date]]-tblRRData[[#This Row],[Application date]]</f>
        <v>0</v>
      </c>
      <c r="AT85">
        <f>tblRRData[[#This Row],[Final departure date]]-tblRRData[[#This Row],[Intake date]]</f>
        <v>0</v>
      </c>
      <c r="AU85" t="str">
        <f>IF(tblRRData[[#This Row],[Final departure date]]&gt;0,IF(MONTH(tblRRData[[#This Row],[Final departure date]])&lt;4,"Q3",IF(MONTH(tblRRData[[#This Row],[Final departure date]])&lt;7,"Q4",IF(MONTH(tblRRData[[#This Row],[Final departure date]])&lt;10,"Q1","Q2"))),"")</f>
        <v/>
      </c>
    </row>
    <row r="86" spans="2:47" ht="15" customHeight="1">
      <c r="B86">
        <v>79</v>
      </c>
      <c r="C86" s="4"/>
      <c r="D86" t="str">
        <f>_xlfn.XLOOKUP(tblRRData[[#This Row],[Recovery Residence Name/Location]],luLocation[Location],luLocation[Organization],"")</f>
        <v/>
      </c>
      <c r="E86" t="str" cm="1">
        <f t="array" ref="E86">IFERROR(_xlfn.XLOOKUP(tblRRData[[#This Row],[Recovery Residence Name/Location]],luLocation[[#All],[Location]],luLocation[[#All],[Location Code]])&amp;"-"&amp;tblRRData[[#This Row],[RR Row Number]]&amp;"-"&amp;SFY,"")</f>
        <v/>
      </c>
      <c r="F86" s="4"/>
      <c r="G86" s="5"/>
      <c r="H86" s="5"/>
      <c r="I86" s="5"/>
      <c r="J86" s="4"/>
      <c r="K86" s="4"/>
      <c r="L86" s="4"/>
      <c r="M86" s="4"/>
      <c r="N86" s="4"/>
      <c r="O86" s="4"/>
      <c r="P86" s="4"/>
      <c r="Q86" s="4"/>
      <c r="R86" s="4"/>
      <c r="S86" s="4"/>
      <c r="T86" s="4"/>
      <c r="U86" s="4"/>
      <c r="V86" s="4"/>
      <c r="W86" s="4"/>
      <c r="X86" s="73"/>
      <c r="Y86" s="5"/>
      <c r="Z86" s="4"/>
      <c r="AA86" s="4"/>
      <c r="AB86" s="4"/>
      <c r="AC86" s="5"/>
      <c r="AD86" s="4"/>
      <c r="AE86" s="5"/>
      <c r="AF86" s="4"/>
      <c r="AG86" s="4"/>
      <c r="AH86" s="4"/>
      <c r="AI86" s="4"/>
      <c r="AJ86" s="4"/>
      <c r="AK86" s="4"/>
      <c r="AL86" s="4"/>
      <c r="AM86" s="4"/>
      <c r="AN86" s="4"/>
      <c r="AO86" s="4"/>
      <c r="AP86" s="73"/>
      <c r="AQ86" s="5"/>
      <c r="AR86" s="4"/>
      <c r="AS86">
        <f>tblRRData[[#This Row],[Intake date]]-tblRRData[[#This Row],[Application date]]</f>
        <v>0</v>
      </c>
      <c r="AT86">
        <f>tblRRData[[#This Row],[Final departure date]]-tblRRData[[#This Row],[Intake date]]</f>
        <v>0</v>
      </c>
      <c r="AU86" t="str">
        <f>IF(tblRRData[[#This Row],[Final departure date]]&gt;0,IF(MONTH(tblRRData[[#This Row],[Final departure date]])&lt;4,"Q3",IF(MONTH(tblRRData[[#This Row],[Final departure date]])&lt;7,"Q4",IF(MONTH(tblRRData[[#This Row],[Final departure date]])&lt;10,"Q1","Q2"))),"")</f>
        <v/>
      </c>
    </row>
    <row r="87" spans="2:47" ht="15" customHeight="1">
      <c r="B87">
        <v>80</v>
      </c>
      <c r="C87" s="4"/>
      <c r="D87" t="str">
        <f>_xlfn.XLOOKUP(tblRRData[[#This Row],[Recovery Residence Name/Location]],luLocation[Location],luLocation[Organization],"")</f>
        <v/>
      </c>
      <c r="E87" t="str" cm="1">
        <f t="array" ref="E87">IFERROR(_xlfn.XLOOKUP(tblRRData[[#This Row],[Recovery Residence Name/Location]],luLocation[[#All],[Location]],luLocation[[#All],[Location Code]])&amp;"-"&amp;tblRRData[[#This Row],[RR Row Number]]&amp;"-"&amp;SFY,"")</f>
        <v/>
      </c>
      <c r="F87" s="4"/>
      <c r="G87" s="5"/>
      <c r="H87" s="5"/>
      <c r="I87" s="5"/>
      <c r="J87" s="4"/>
      <c r="K87" s="4"/>
      <c r="L87" s="4"/>
      <c r="M87" s="4"/>
      <c r="N87" s="4"/>
      <c r="O87" s="4"/>
      <c r="P87" s="4"/>
      <c r="Q87" s="4"/>
      <c r="R87" s="4"/>
      <c r="S87" s="4"/>
      <c r="T87" s="4"/>
      <c r="U87" s="4"/>
      <c r="V87" s="4"/>
      <c r="W87" s="4"/>
      <c r="X87" s="73"/>
      <c r="Y87" s="5"/>
      <c r="Z87" s="4"/>
      <c r="AA87" s="4"/>
      <c r="AB87" s="4"/>
      <c r="AC87" s="5"/>
      <c r="AD87" s="4"/>
      <c r="AE87" s="5"/>
      <c r="AF87" s="4"/>
      <c r="AG87" s="4"/>
      <c r="AH87" s="4"/>
      <c r="AI87" s="4"/>
      <c r="AJ87" s="4"/>
      <c r="AK87" s="4"/>
      <c r="AL87" s="4"/>
      <c r="AM87" s="4"/>
      <c r="AN87" s="4"/>
      <c r="AO87" s="4"/>
      <c r="AP87" s="73"/>
      <c r="AQ87" s="5"/>
      <c r="AR87" s="4"/>
      <c r="AS87">
        <f>tblRRData[[#This Row],[Intake date]]-tblRRData[[#This Row],[Application date]]</f>
        <v>0</v>
      </c>
      <c r="AT87">
        <f>tblRRData[[#This Row],[Final departure date]]-tblRRData[[#This Row],[Intake date]]</f>
        <v>0</v>
      </c>
      <c r="AU87" t="str">
        <f>IF(tblRRData[[#This Row],[Final departure date]]&gt;0,IF(MONTH(tblRRData[[#This Row],[Final departure date]])&lt;4,"Q3",IF(MONTH(tblRRData[[#This Row],[Final departure date]])&lt;7,"Q4",IF(MONTH(tblRRData[[#This Row],[Final departure date]])&lt;10,"Q1","Q2"))),"")</f>
        <v/>
      </c>
    </row>
    <row r="88" spans="2:47" ht="15" customHeight="1">
      <c r="B88">
        <v>81</v>
      </c>
      <c r="C88" s="4"/>
      <c r="D88" t="str">
        <f>_xlfn.XLOOKUP(tblRRData[[#This Row],[Recovery Residence Name/Location]],luLocation[Location],luLocation[Organization],"")</f>
        <v/>
      </c>
      <c r="E88" t="str" cm="1">
        <f t="array" ref="E88">IFERROR(_xlfn.XLOOKUP(tblRRData[[#This Row],[Recovery Residence Name/Location]],luLocation[[#All],[Location]],luLocation[[#All],[Location Code]])&amp;"-"&amp;tblRRData[[#This Row],[RR Row Number]]&amp;"-"&amp;SFY,"")</f>
        <v/>
      </c>
      <c r="F88" s="4"/>
      <c r="G88" s="5"/>
      <c r="H88" s="5"/>
      <c r="I88" s="5"/>
      <c r="J88" s="4"/>
      <c r="K88" s="4"/>
      <c r="L88" s="4"/>
      <c r="M88" s="4"/>
      <c r="N88" s="4"/>
      <c r="O88" s="4"/>
      <c r="P88" s="4"/>
      <c r="Q88" s="4"/>
      <c r="R88" s="4"/>
      <c r="S88" s="4"/>
      <c r="T88" s="4"/>
      <c r="U88" s="4"/>
      <c r="V88" s="4"/>
      <c r="W88" s="4"/>
      <c r="X88" s="73"/>
      <c r="Y88" s="5"/>
      <c r="Z88" s="4"/>
      <c r="AA88" s="4"/>
      <c r="AB88" s="4"/>
      <c r="AC88" s="5"/>
      <c r="AD88" s="4"/>
      <c r="AE88" s="5"/>
      <c r="AF88" s="4"/>
      <c r="AG88" s="4"/>
      <c r="AH88" s="4"/>
      <c r="AI88" s="4"/>
      <c r="AJ88" s="4"/>
      <c r="AK88" s="4"/>
      <c r="AL88" s="4"/>
      <c r="AM88" s="4"/>
      <c r="AN88" s="4"/>
      <c r="AO88" s="4"/>
      <c r="AP88" s="73"/>
      <c r="AQ88" s="5"/>
      <c r="AR88" s="4"/>
      <c r="AS88">
        <f>tblRRData[[#This Row],[Intake date]]-tblRRData[[#This Row],[Application date]]</f>
        <v>0</v>
      </c>
      <c r="AT88">
        <f>tblRRData[[#This Row],[Final departure date]]-tblRRData[[#This Row],[Intake date]]</f>
        <v>0</v>
      </c>
      <c r="AU88" t="str">
        <f>IF(tblRRData[[#This Row],[Final departure date]]&gt;0,IF(MONTH(tblRRData[[#This Row],[Final departure date]])&lt;4,"Q3",IF(MONTH(tblRRData[[#This Row],[Final departure date]])&lt;7,"Q4",IF(MONTH(tblRRData[[#This Row],[Final departure date]])&lt;10,"Q1","Q2"))),"")</f>
        <v/>
      </c>
    </row>
    <row r="89" spans="2:47" ht="15" customHeight="1">
      <c r="B89">
        <v>82</v>
      </c>
      <c r="C89" s="4"/>
      <c r="D89" t="str">
        <f>_xlfn.XLOOKUP(tblRRData[[#This Row],[Recovery Residence Name/Location]],luLocation[Location],luLocation[Organization],"")</f>
        <v/>
      </c>
      <c r="E89" t="str" cm="1">
        <f t="array" ref="E89">IFERROR(_xlfn.XLOOKUP(tblRRData[[#This Row],[Recovery Residence Name/Location]],luLocation[[#All],[Location]],luLocation[[#All],[Location Code]])&amp;"-"&amp;tblRRData[[#This Row],[RR Row Number]]&amp;"-"&amp;SFY,"")</f>
        <v/>
      </c>
      <c r="F89" s="4"/>
      <c r="G89" s="5"/>
      <c r="H89" s="5"/>
      <c r="I89" s="5"/>
      <c r="J89" s="4"/>
      <c r="K89" s="4"/>
      <c r="L89" s="4"/>
      <c r="M89" s="4"/>
      <c r="N89" s="4"/>
      <c r="O89" s="4"/>
      <c r="P89" s="4"/>
      <c r="Q89" s="4"/>
      <c r="R89" s="4"/>
      <c r="S89" s="4"/>
      <c r="T89" s="4"/>
      <c r="U89" s="4"/>
      <c r="V89" s="4"/>
      <c r="W89" s="4"/>
      <c r="X89" s="73"/>
      <c r="Y89" s="5"/>
      <c r="Z89" s="4"/>
      <c r="AA89" s="4"/>
      <c r="AB89" s="4"/>
      <c r="AC89" s="5"/>
      <c r="AD89" s="4"/>
      <c r="AE89" s="5"/>
      <c r="AF89" s="4"/>
      <c r="AG89" s="4"/>
      <c r="AH89" s="4"/>
      <c r="AI89" s="4"/>
      <c r="AJ89" s="4"/>
      <c r="AK89" s="4"/>
      <c r="AL89" s="4"/>
      <c r="AM89" s="4"/>
      <c r="AN89" s="4"/>
      <c r="AO89" s="4"/>
      <c r="AP89" s="73"/>
      <c r="AQ89" s="5"/>
      <c r="AR89" s="4"/>
      <c r="AS89">
        <f>tblRRData[[#This Row],[Intake date]]-tblRRData[[#This Row],[Application date]]</f>
        <v>0</v>
      </c>
      <c r="AT89">
        <f>tblRRData[[#This Row],[Final departure date]]-tblRRData[[#This Row],[Intake date]]</f>
        <v>0</v>
      </c>
      <c r="AU89" t="str">
        <f>IF(tblRRData[[#This Row],[Final departure date]]&gt;0,IF(MONTH(tblRRData[[#This Row],[Final departure date]])&lt;4,"Q3",IF(MONTH(tblRRData[[#This Row],[Final departure date]])&lt;7,"Q4",IF(MONTH(tblRRData[[#This Row],[Final departure date]])&lt;10,"Q1","Q2"))),"")</f>
        <v/>
      </c>
    </row>
    <row r="90" spans="2:47" ht="15" customHeight="1">
      <c r="B90">
        <v>83</v>
      </c>
      <c r="C90" s="4"/>
      <c r="D90" t="str">
        <f>_xlfn.XLOOKUP(tblRRData[[#This Row],[Recovery Residence Name/Location]],luLocation[Location],luLocation[Organization],"")</f>
        <v/>
      </c>
      <c r="E90" t="str" cm="1">
        <f t="array" ref="E90">IFERROR(_xlfn.XLOOKUP(tblRRData[[#This Row],[Recovery Residence Name/Location]],luLocation[[#All],[Location]],luLocation[[#All],[Location Code]])&amp;"-"&amp;tblRRData[[#This Row],[RR Row Number]]&amp;"-"&amp;SFY,"")</f>
        <v/>
      </c>
      <c r="F90" s="4"/>
      <c r="G90" s="5"/>
      <c r="H90" s="5"/>
      <c r="I90" s="5"/>
      <c r="J90" s="4"/>
      <c r="K90" s="4"/>
      <c r="L90" s="4"/>
      <c r="M90" s="4"/>
      <c r="N90" s="4"/>
      <c r="O90" s="4"/>
      <c r="P90" s="4"/>
      <c r="Q90" s="4"/>
      <c r="R90" s="4"/>
      <c r="S90" s="4"/>
      <c r="T90" s="4"/>
      <c r="U90" s="4"/>
      <c r="V90" s="4"/>
      <c r="W90" s="4"/>
      <c r="X90" s="73"/>
      <c r="Y90" s="5"/>
      <c r="Z90" s="4"/>
      <c r="AA90" s="4"/>
      <c r="AB90" s="4"/>
      <c r="AC90" s="5"/>
      <c r="AD90" s="4"/>
      <c r="AE90" s="5"/>
      <c r="AF90" s="4"/>
      <c r="AG90" s="4"/>
      <c r="AH90" s="4"/>
      <c r="AI90" s="4"/>
      <c r="AJ90" s="4"/>
      <c r="AK90" s="4"/>
      <c r="AL90" s="4"/>
      <c r="AM90" s="4"/>
      <c r="AN90" s="4"/>
      <c r="AO90" s="4"/>
      <c r="AP90" s="73"/>
      <c r="AQ90" s="5"/>
      <c r="AR90" s="4"/>
      <c r="AS90">
        <f>tblRRData[[#This Row],[Intake date]]-tblRRData[[#This Row],[Application date]]</f>
        <v>0</v>
      </c>
      <c r="AT90">
        <f>tblRRData[[#This Row],[Final departure date]]-tblRRData[[#This Row],[Intake date]]</f>
        <v>0</v>
      </c>
      <c r="AU90" t="str">
        <f>IF(tblRRData[[#This Row],[Final departure date]]&gt;0,IF(MONTH(tblRRData[[#This Row],[Final departure date]])&lt;4,"Q3",IF(MONTH(tblRRData[[#This Row],[Final departure date]])&lt;7,"Q4",IF(MONTH(tblRRData[[#This Row],[Final departure date]])&lt;10,"Q1","Q2"))),"")</f>
        <v/>
      </c>
    </row>
    <row r="91" spans="2:47" ht="15" customHeight="1">
      <c r="B91">
        <v>84</v>
      </c>
      <c r="C91" s="4"/>
      <c r="D91" t="str">
        <f>_xlfn.XLOOKUP(tblRRData[[#This Row],[Recovery Residence Name/Location]],luLocation[Location],luLocation[Organization],"")</f>
        <v/>
      </c>
      <c r="E91" t="str" cm="1">
        <f t="array" ref="E91">IFERROR(_xlfn.XLOOKUP(tblRRData[[#This Row],[Recovery Residence Name/Location]],luLocation[[#All],[Location]],luLocation[[#All],[Location Code]])&amp;"-"&amp;tblRRData[[#This Row],[RR Row Number]]&amp;"-"&amp;SFY,"")</f>
        <v/>
      </c>
      <c r="F91" s="4"/>
      <c r="G91" s="5"/>
      <c r="H91" s="5"/>
      <c r="I91" s="5"/>
      <c r="J91" s="4"/>
      <c r="K91" s="4"/>
      <c r="L91" s="4"/>
      <c r="M91" s="4"/>
      <c r="N91" s="4"/>
      <c r="O91" s="4"/>
      <c r="P91" s="4"/>
      <c r="Q91" s="4"/>
      <c r="R91" s="4"/>
      <c r="S91" s="4"/>
      <c r="T91" s="4"/>
      <c r="U91" s="4"/>
      <c r="V91" s="4"/>
      <c r="W91" s="4"/>
      <c r="X91" s="73"/>
      <c r="Y91" s="5"/>
      <c r="Z91" s="4"/>
      <c r="AA91" s="4"/>
      <c r="AB91" s="4"/>
      <c r="AC91" s="5"/>
      <c r="AD91" s="4"/>
      <c r="AE91" s="5"/>
      <c r="AF91" s="4"/>
      <c r="AG91" s="4"/>
      <c r="AH91" s="4"/>
      <c r="AI91" s="4"/>
      <c r="AJ91" s="4"/>
      <c r="AK91" s="4"/>
      <c r="AL91" s="4"/>
      <c r="AM91" s="4"/>
      <c r="AN91" s="4"/>
      <c r="AO91" s="4"/>
      <c r="AP91" s="73"/>
      <c r="AQ91" s="5"/>
      <c r="AR91" s="4"/>
      <c r="AS91">
        <f>tblRRData[[#This Row],[Intake date]]-tblRRData[[#This Row],[Application date]]</f>
        <v>0</v>
      </c>
      <c r="AT91">
        <f>tblRRData[[#This Row],[Final departure date]]-tblRRData[[#This Row],[Intake date]]</f>
        <v>0</v>
      </c>
      <c r="AU91" t="str">
        <f>IF(tblRRData[[#This Row],[Final departure date]]&gt;0,IF(MONTH(tblRRData[[#This Row],[Final departure date]])&lt;4,"Q3",IF(MONTH(tblRRData[[#This Row],[Final departure date]])&lt;7,"Q4",IF(MONTH(tblRRData[[#This Row],[Final departure date]])&lt;10,"Q1","Q2"))),"")</f>
        <v/>
      </c>
    </row>
    <row r="92" spans="2:47" ht="15" customHeight="1">
      <c r="B92">
        <v>85</v>
      </c>
      <c r="C92" s="4"/>
      <c r="D92" t="str">
        <f>_xlfn.XLOOKUP(tblRRData[[#This Row],[Recovery Residence Name/Location]],luLocation[Location],luLocation[Organization],"")</f>
        <v/>
      </c>
      <c r="E92" t="str" cm="1">
        <f t="array" ref="E92">IFERROR(_xlfn.XLOOKUP(tblRRData[[#This Row],[Recovery Residence Name/Location]],luLocation[[#All],[Location]],luLocation[[#All],[Location Code]])&amp;"-"&amp;tblRRData[[#This Row],[RR Row Number]]&amp;"-"&amp;SFY,"")</f>
        <v/>
      </c>
      <c r="F92" s="4"/>
      <c r="G92" s="5"/>
      <c r="H92" s="5"/>
      <c r="I92" s="5"/>
      <c r="J92" s="4"/>
      <c r="K92" s="4"/>
      <c r="L92" s="4"/>
      <c r="M92" s="4"/>
      <c r="N92" s="4"/>
      <c r="O92" s="4"/>
      <c r="P92" s="4"/>
      <c r="Q92" s="4"/>
      <c r="R92" s="4"/>
      <c r="S92" s="4"/>
      <c r="T92" s="4"/>
      <c r="U92" s="4"/>
      <c r="V92" s="4"/>
      <c r="W92" s="4"/>
      <c r="X92" s="73"/>
      <c r="Y92" s="5"/>
      <c r="Z92" s="4"/>
      <c r="AA92" s="4"/>
      <c r="AB92" s="4"/>
      <c r="AC92" s="5"/>
      <c r="AD92" s="4"/>
      <c r="AE92" s="5"/>
      <c r="AF92" s="4"/>
      <c r="AG92" s="4"/>
      <c r="AH92" s="4"/>
      <c r="AI92" s="4"/>
      <c r="AJ92" s="4"/>
      <c r="AK92" s="4"/>
      <c r="AL92" s="4"/>
      <c r="AM92" s="4"/>
      <c r="AN92" s="4"/>
      <c r="AO92" s="4"/>
      <c r="AP92" s="73"/>
      <c r="AQ92" s="5"/>
      <c r="AR92" s="4"/>
      <c r="AS92">
        <f>tblRRData[[#This Row],[Intake date]]-tblRRData[[#This Row],[Application date]]</f>
        <v>0</v>
      </c>
      <c r="AT92">
        <f>tblRRData[[#This Row],[Final departure date]]-tblRRData[[#This Row],[Intake date]]</f>
        <v>0</v>
      </c>
      <c r="AU92" t="str">
        <f>IF(tblRRData[[#This Row],[Final departure date]]&gt;0,IF(MONTH(tblRRData[[#This Row],[Final departure date]])&lt;4,"Q3",IF(MONTH(tblRRData[[#This Row],[Final departure date]])&lt;7,"Q4",IF(MONTH(tblRRData[[#This Row],[Final departure date]])&lt;10,"Q1","Q2"))),"")</f>
        <v/>
      </c>
    </row>
    <row r="93" spans="2:47" ht="15" customHeight="1">
      <c r="B93">
        <v>86</v>
      </c>
      <c r="C93" s="4"/>
      <c r="D93" t="str">
        <f>_xlfn.XLOOKUP(tblRRData[[#This Row],[Recovery Residence Name/Location]],luLocation[Location],luLocation[Organization],"")</f>
        <v/>
      </c>
      <c r="E93" t="str" cm="1">
        <f t="array" ref="E93">IFERROR(_xlfn.XLOOKUP(tblRRData[[#This Row],[Recovery Residence Name/Location]],luLocation[[#All],[Location]],luLocation[[#All],[Location Code]])&amp;"-"&amp;tblRRData[[#This Row],[RR Row Number]]&amp;"-"&amp;SFY,"")</f>
        <v/>
      </c>
      <c r="F93" s="4"/>
      <c r="G93" s="5"/>
      <c r="H93" s="5"/>
      <c r="I93" s="5"/>
      <c r="J93" s="4"/>
      <c r="K93" s="4"/>
      <c r="L93" s="4"/>
      <c r="M93" s="4"/>
      <c r="N93" s="4"/>
      <c r="O93" s="4"/>
      <c r="P93" s="4"/>
      <c r="Q93" s="4"/>
      <c r="R93" s="4"/>
      <c r="S93" s="4"/>
      <c r="T93" s="4"/>
      <c r="U93" s="4"/>
      <c r="V93" s="4"/>
      <c r="W93" s="4"/>
      <c r="X93" s="73"/>
      <c r="Y93" s="5"/>
      <c r="Z93" s="4"/>
      <c r="AA93" s="4"/>
      <c r="AB93" s="4"/>
      <c r="AC93" s="5"/>
      <c r="AD93" s="4"/>
      <c r="AE93" s="5"/>
      <c r="AF93" s="4"/>
      <c r="AG93" s="4"/>
      <c r="AH93" s="4"/>
      <c r="AI93" s="4"/>
      <c r="AJ93" s="4"/>
      <c r="AK93" s="4"/>
      <c r="AL93" s="4"/>
      <c r="AM93" s="4"/>
      <c r="AN93" s="4"/>
      <c r="AO93" s="4"/>
      <c r="AP93" s="73"/>
      <c r="AQ93" s="5"/>
      <c r="AR93" s="4"/>
      <c r="AS93">
        <f>tblRRData[[#This Row],[Intake date]]-tblRRData[[#This Row],[Application date]]</f>
        <v>0</v>
      </c>
      <c r="AT93">
        <f>tblRRData[[#This Row],[Final departure date]]-tblRRData[[#This Row],[Intake date]]</f>
        <v>0</v>
      </c>
      <c r="AU93" t="str">
        <f>IF(tblRRData[[#This Row],[Final departure date]]&gt;0,IF(MONTH(tblRRData[[#This Row],[Final departure date]])&lt;4,"Q3",IF(MONTH(tblRRData[[#This Row],[Final departure date]])&lt;7,"Q4",IF(MONTH(tblRRData[[#This Row],[Final departure date]])&lt;10,"Q1","Q2"))),"")</f>
        <v/>
      </c>
    </row>
    <row r="94" spans="2:47" ht="15" customHeight="1">
      <c r="B94">
        <v>87</v>
      </c>
      <c r="C94" s="4"/>
      <c r="D94" t="str">
        <f>_xlfn.XLOOKUP(tblRRData[[#This Row],[Recovery Residence Name/Location]],luLocation[Location],luLocation[Organization],"")</f>
        <v/>
      </c>
      <c r="E94" t="str" cm="1">
        <f t="array" ref="E94">IFERROR(_xlfn.XLOOKUP(tblRRData[[#This Row],[Recovery Residence Name/Location]],luLocation[[#All],[Location]],luLocation[[#All],[Location Code]])&amp;"-"&amp;tblRRData[[#This Row],[RR Row Number]]&amp;"-"&amp;SFY,"")</f>
        <v/>
      </c>
      <c r="F94" s="4"/>
      <c r="G94" s="5"/>
      <c r="H94" s="5"/>
      <c r="I94" s="5"/>
      <c r="J94" s="4"/>
      <c r="K94" s="4"/>
      <c r="L94" s="4"/>
      <c r="M94" s="4"/>
      <c r="N94" s="4"/>
      <c r="O94" s="4"/>
      <c r="P94" s="4"/>
      <c r="Q94" s="4"/>
      <c r="R94" s="4"/>
      <c r="S94" s="4"/>
      <c r="T94" s="4"/>
      <c r="U94" s="4"/>
      <c r="V94" s="4"/>
      <c r="W94" s="4"/>
      <c r="X94" s="73"/>
      <c r="Y94" s="5"/>
      <c r="Z94" s="4"/>
      <c r="AA94" s="4"/>
      <c r="AB94" s="4"/>
      <c r="AC94" s="5"/>
      <c r="AD94" s="4"/>
      <c r="AE94" s="5"/>
      <c r="AF94" s="4"/>
      <c r="AG94" s="4"/>
      <c r="AH94" s="4"/>
      <c r="AI94" s="4"/>
      <c r="AJ94" s="4"/>
      <c r="AK94" s="4"/>
      <c r="AL94" s="4"/>
      <c r="AM94" s="4"/>
      <c r="AN94" s="4"/>
      <c r="AO94" s="4"/>
      <c r="AP94" s="73"/>
      <c r="AQ94" s="5"/>
      <c r="AR94" s="4"/>
      <c r="AS94">
        <f>tblRRData[[#This Row],[Intake date]]-tblRRData[[#This Row],[Application date]]</f>
        <v>0</v>
      </c>
      <c r="AT94">
        <f>tblRRData[[#This Row],[Final departure date]]-tblRRData[[#This Row],[Intake date]]</f>
        <v>0</v>
      </c>
      <c r="AU94" t="str">
        <f>IF(tblRRData[[#This Row],[Final departure date]]&gt;0,IF(MONTH(tblRRData[[#This Row],[Final departure date]])&lt;4,"Q3",IF(MONTH(tblRRData[[#This Row],[Final departure date]])&lt;7,"Q4",IF(MONTH(tblRRData[[#This Row],[Final departure date]])&lt;10,"Q1","Q2"))),"")</f>
        <v/>
      </c>
    </row>
    <row r="95" spans="2:47" ht="15" customHeight="1">
      <c r="B95">
        <v>88</v>
      </c>
      <c r="C95" s="4"/>
      <c r="D95" t="str">
        <f>_xlfn.XLOOKUP(tblRRData[[#This Row],[Recovery Residence Name/Location]],luLocation[Location],luLocation[Organization],"")</f>
        <v/>
      </c>
      <c r="E95" t="str" cm="1">
        <f t="array" ref="E95">IFERROR(_xlfn.XLOOKUP(tblRRData[[#This Row],[Recovery Residence Name/Location]],luLocation[[#All],[Location]],luLocation[[#All],[Location Code]])&amp;"-"&amp;tblRRData[[#This Row],[RR Row Number]]&amp;"-"&amp;SFY,"")</f>
        <v/>
      </c>
      <c r="F95" s="4"/>
      <c r="G95" s="5"/>
      <c r="H95" s="5"/>
      <c r="I95" s="5"/>
      <c r="J95" s="4"/>
      <c r="K95" s="4"/>
      <c r="L95" s="4"/>
      <c r="M95" s="4"/>
      <c r="N95" s="4"/>
      <c r="O95" s="4"/>
      <c r="P95" s="4"/>
      <c r="Q95" s="4"/>
      <c r="R95" s="4"/>
      <c r="S95" s="4"/>
      <c r="T95" s="4"/>
      <c r="U95" s="4"/>
      <c r="V95" s="4"/>
      <c r="W95" s="4"/>
      <c r="X95" s="73"/>
      <c r="Y95" s="5"/>
      <c r="Z95" s="4"/>
      <c r="AA95" s="4"/>
      <c r="AB95" s="4"/>
      <c r="AC95" s="5"/>
      <c r="AD95" s="4"/>
      <c r="AE95" s="5"/>
      <c r="AF95" s="4"/>
      <c r="AG95" s="4"/>
      <c r="AH95" s="4"/>
      <c r="AI95" s="4"/>
      <c r="AJ95" s="4"/>
      <c r="AK95" s="4"/>
      <c r="AL95" s="4"/>
      <c r="AM95" s="4"/>
      <c r="AN95" s="4"/>
      <c r="AO95" s="4"/>
      <c r="AP95" s="73"/>
      <c r="AQ95" s="5"/>
      <c r="AR95" s="4"/>
      <c r="AS95">
        <f>tblRRData[[#This Row],[Intake date]]-tblRRData[[#This Row],[Application date]]</f>
        <v>0</v>
      </c>
      <c r="AT95">
        <f>tblRRData[[#This Row],[Final departure date]]-tblRRData[[#This Row],[Intake date]]</f>
        <v>0</v>
      </c>
      <c r="AU95" t="str">
        <f>IF(tblRRData[[#This Row],[Final departure date]]&gt;0,IF(MONTH(tblRRData[[#This Row],[Final departure date]])&lt;4,"Q3",IF(MONTH(tblRRData[[#This Row],[Final departure date]])&lt;7,"Q4",IF(MONTH(tblRRData[[#This Row],[Final departure date]])&lt;10,"Q1","Q2"))),"")</f>
        <v/>
      </c>
    </row>
    <row r="96" spans="2:47" ht="15" customHeight="1">
      <c r="B96">
        <v>89</v>
      </c>
      <c r="C96" s="4"/>
      <c r="D96" t="str">
        <f>_xlfn.XLOOKUP(tblRRData[[#This Row],[Recovery Residence Name/Location]],luLocation[Location],luLocation[Organization],"")</f>
        <v/>
      </c>
      <c r="E96" t="str" cm="1">
        <f t="array" ref="E96">IFERROR(_xlfn.XLOOKUP(tblRRData[[#This Row],[Recovery Residence Name/Location]],luLocation[[#All],[Location]],luLocation[[#All],[Location Code]])&amp;"-"&amp;tblRRData[[#This Row],[RR Row Number]]&amp;"-"&amp;SFY,"")</f>
        <v/>
      </c>
      <c r="F96" s="4"/>
      <c r="G96" s="5"/>
      <c r="H96" s="5"/>
      <c r="I96" s="5"/>
      <c r="J96" s="4"/>
      <c r="K96" s="4"/>
      <c r="L96" s="4"/>
      <c r="M96" s="4"/>
      <c r="N96" s="4"/>
      <c r="O96" s="4"/>
      <c r="P96" s="4"/>
      <c r="Q96" s="4"/>
      <c r="R96" s="4"/>
      <c r="S96" s="4"/>
      <c r="T96" s="4"/>
      <c r="U96" s="4"/>
      <c r="V96" s="4"/>
      <c r="W96" s="4"/>
      <c r="X96" s="73"/>
      <c r="Y96" s="5"/>
      <c r="Z96" s="4"/>
      <c r="AA96" s="4"/>
      <c r="AB96" s="4"/>
      <c r="AC96" s="5"/>
      <c r="AD96" s="4"/>
      <c r="AE96" s="5"/>
      <c r="AF96" s="4"/>
      <c r="AG96" s="4"/>
      <c r="AH96" s="4"/>
      <c r="AI96" s="4"/>
      <c r="AJ96" s="4"/>
      <c r="AK96" s="4"/>
      <c r="AL96" s="4"/>
      <c r="AM96" s="4"/>
      <c r="AN96" s="4"/>
      <c r="AO96" s="4"/>
      <c r="AP96" s="73"/>
      <c r="AQ96" s="5"/>
      <c r="AR96" s="4"/>
      <c r="AS96">
        <f>tblRRData[[#This Row],[Intake date]]-tblRRData[[#This Row],[Application date]]</f>
        <v>0</v>
      </c>
      <c r="AT96">
        <f>tblRRData[[#This Row],[Final departure date]]-tblRRData[[#This Row],[Intake date]]</f>
        <v>0</v>
      </c>
      <c r="AU96" t="str">
        <f>IF(tblRRData[[#This Row],[Final departure date]]&gt;0,IF(MONTH(tblRRData[[#This Row],[Final departure date]])&lt;4,"Q3",IF(MONTH(tblRRData[[#This Row],[Final departure date]])&lt;7,"Q4",IF(MONTH(tblRRData[[#This Row],[Final departure date]])&lt;10,"Q1","Q2"))),"")</f>
        <v/>
      </c>
    </row>
    <row r="97" spans="2:47" ht="15" customHeight="1">
      <c r="B97">
        <v>90</v>
      </c>
      <c r="C97" s="4"/>
      <c r="D97" t="str">
        <f>_xlfn.XLOOKUP(tblRRData[[#This Row],[Recovery Residence Name/Location]],luLocation[Location],luLocation[Organization],"")</f>
        <v/>
      </c>
      <c r="E97" t="str" cm="1">
        <f t="array" ref="E97">IFERROR(_xlfn.XLOOKUP(tblRRData[[#This Row],[Recovery Residence Name/Location]],luLocation[[#All],[Location]],luLocation[[#All],[Location Code]])&amp;"-"&amp;tblRRData[[#This Row],[RR Row Number]]&amp;"-"&amp;SFY,"")</f>
        <v/>
      </c>
      <c r="F97" s="4"/>
      <c r="G97" s="5"/>
      <c r="H97" s="5"/>
      <c r="I97" s="5"/>
      <c r="J97" s="4"/>
      <c r="K97" s="4"/>
      <c r="L97" s="4"/>
      <c r="M97" s="4"/>
      <c r="N97" s="4"/>
      <c r="O97" s="4"/>
      <c r="P97" s="4"/>
      <c r="Q97" s="4"/>
      <c r="R97" s="4"/>
      <c r="S97" s="4"/>
      <c r="T97" s="4"/>
      <c r="U97" s="4"/>
      <c r="V97" s="4"/>
      <c r="W97" s="4"/>
      <c r="X97" s="73"/>
      <c r="Y97" s="5"/>
      <c r="Z97" s="4"/>
      <c r="AA97" s="4"/>
      <c r="AB97" s="4"/>
      <c r="AC97" s="5"/>
      <c r="AD97" s="4"/>
      <c r="AE97" s="5"/>
      <c r="AF97" s="4"/>
      <c r="AG97" s="4"/>
      <c r="AH97" s="4"/>
      <c r="AI97" s="4"/>
      <c r="AJ97" s="4"/>
      <c r="AK97" s="4"/>
      <c r="AL97" s="4"/>
      <c r="AM97" s="4"/>
      <c r="AN97" s="4"/>
      <c r="AO97" s="4"/>
      <c r="AP97" s="73"/>
      <c r="AQ97" s="5"/>
      <c r="AR97" s="4"/>
      <c r="AS97">
        <f>tblRRData[[#This Row],[Intake date]]-tblRRData[[#This Row],[Application date]]</f>
        <v>0</v>
      </c>
      <c r="AT97">
        <f>tblRRData[[#This Row],[Final departure date]]-tblRRData[[#This Row],[Intake date]]</f>
        <v>0</v>
      </c>
      <c r="AU97" t="str">
        <f>IF(tblRRData[[#This Row],[Final departure date]]&gt;0,IF(MONTH(tblRRData[[#This Row],[Final departure date]])&lt;4,"Q3",IF(MONTH(tblRRData[[#This Row],[Final departure date]])&lt;7,"Q4",IF(MONTH(tblRRData[[#This Row],[Final departure date]])&lt;10,"Q1","Q2"))),"")</f>
        <v/>
      </c>
    </row>
    <row r="98" spans="2:47" ht="15" customHeight="1">
      <c r="B98">
        <v>91</v>
      </c>
      <c r="C98" s="4"/>
      <c r="D98" t="str">
        <f>_xlfn.XLOOKUP(tblRRData[[#This Row],[Recovery Residence Name/Location]],luLocation[Location],luLocation[Organization],"")</f>
        <v/>
      </c>
      <c r="E98" t="str" cm="1">
        <f t="array" ref="E98">IFERROR(_xlfn.XLOOKUP(tblRRData[[#This Row],[Recovery Residence Name/Location]],luLocation[[#All],[Location]],luLocation[[#All],[Location Code]])&amp;"-"&amp;tblRRData[[#This Row],[RR Row Number]]&amp;"-"&amp;SFY,"")</f>
        <v/>
      </c>
      <c r="F98" s="4"/>
      <c r="G98" s="5"/>
      <c r="H98" s="5"/>
      <c r="I98" s="5"/>
      <c r="J98" s="4"/>
      <c r="K98" s="4"/>
      <c r="L98" s="4"/>
      <c r="M98" s="4"/>
      <c r="N98" s="4"/>
      <c r="O98" s="4"/>
      <c r="P98" s="4"/>
      <c r="Q98" s="4"/>
      <c r="R98" s="4"/>
      <c r="S98" s="4"/>
      <c r="T98" s="4"/>
      <c r="U98" s="4"/>
      <c r="V98" s="4"/>
      <c r="W98" s="4"/>
      <c r="X98" s="73"/>
      <c r="Y98" s="5"/>
      <c r="Z98" s="4"/>
      <c r="AA98" s="4"/>
      <c r="AB98" s="4"/>
      <c r="AC98" s="5"/>
      <c r="AD98" s="4"/>
      <c r="AE98" s="5"/>
      <c r="AF98" s="4"/>
      <c r="AG98" s="4"/>
      <c r="AH98" s="4"/>
      <c r="AI98" s="4"/>
      <c r="AJ98" s="4"/>
      <c r="AK98" s="4"/>
      <c r="AL98" s="4"/>
      <c r="AM98" s="4"/>
      <c r="AN98" s="4"/>
      <c r="AO98" s="4"/>
      <c r="AP98" s="73"/>
      <c r="AQ98" s="5"/>
      <c r="AR98" s="4"/>
      <c r="AS98">
        <f>tblRRData[[#This Row],[Intake date]]-tblRRData[[#This Row],[Application date]]</f>
        <v>0</v>
      </c>
      <c r="AT98">
        <f>tblRRData[[#This Row],[Final departure date]]-tblRRData[[#This Row],[Intake date]]</f>
        <v>0</v>
      </c>
      <c r="AU98" t="str">
        <f>IF(tblRRData[[#This Row],[Final departure date]]&gt;0,IF(MONTH(tblRRData[[#This Row],[Final departure date]])&lt;4,"Q3",IF(MONTH(tblRRData[[#This Row],[Final departure date]])&lt;7,"Q4",IF(MONTH(tblRRData[[#This Row],[Final departure date]])&lt;10,"Q1","Q2"))),"")</f>
        <v/>
      </c>
    </row>
    <row r="99" spans="2:47" ht="15" customHeight="1">
      <c r="B99">
        <v>92</v>
      </c>
      <c r="C99" s="4"/>
      <c r="D99" t="str">
        <f>_xlfn.XLOOKUP(tblRRData[[#This Row],[Recovery Residence Name/Location]],luLocation[Location],luLocation[Organization],"")</f>
        <v/>
      </c>
      <c r="E99" t="str" cm="1">
        <f t="array" ref="E99">IFERROR(_xlfn.XLOOKUP(tblRRData[[#This Row],[Recovery Residence Name/Location]],luLocation[[#All],[Location]],luLocation[[#All],[Location Code]])&amp;"-"&amp;tblRRData[[#This Row],[RR Row Number]]&amp;"-"&amp;SFY,"")</f>
        <v/>
      </c>
      <c r="F99" s="4"/>
      <c r="G99" s="5"/>
      <c r="H99" s="5"/>
      <c r="I99" s="5"/>
      <c r="J99" s="4"/>
      <c r="K99" s="4"/>
      <c r="L99" s="4"/>
      <c r="M99" s="4"/>
      <c r="N99" s="4"/>
      <c r="O99" s="4"/>
      <c r="P99" s="4"/>
      <c r="Q99" s="4"/>
      <c r="R99" s="4"/>
      <c r="S99" s="4"/>
      <c r="T99" s="4"/>
      <c r="U99" s="4"/>
      <c r="V99" s="4"/>
      <c r="W99" s="4"/>
      <c r="X99" s="73"/>
      <c r="Y99" s="5"/>
      <c r="Z99" s="4"/>
      <c r="AA99" s="4"/>
      <c r="AB99" s="4"/>
      <c r="AC99" s="5"/>
      <c r="AD99" s="4"/>
      <c r="AE99" s="5"/>
      <c r="AF99" s="4"/>
      <c r="AG99" s="4"/>
      <c r="AH99" s="4"/>
      <c r="AI99" s="4"/>
      <c r="AJ99" s="4"/>
      <c r="AK99" s="4"/>
      <c r="AL99" s="4"/>
      <c r="AM99" s="4"/>
      <c r="AN99" s="4"/>
      <c r="AO99" s="4"/>
      <c r="AP99" s="73"/>
      <c r="AQ99" s="5"/>
      <c r="AR99" s="4"/>
      <c r="AS99">
        <f>tblRRData[[#This Row],[Intake date]]-tblRRData[[#This Row],[Application date]]</f>
        <v>0</v>
      </c>
      <c r="AT99">
        <f>tblRRData[[#This Row],[Final departure date]]-tblRRData[[#This Row],[Intake date]]</f>
        <v>0</v>
      </c>
      <c r="AU99" t="str">
        <f>IF(tblRRData[[#This Row],[Final departure date]]&gt;0,IF(MONTH(tblRRData[[#This Row],[Final departure date]])&lt;4,"Q3",IF(MONTH(tblRRData[[#This Row],[Final departure date]])&lt;7,"Q4",IF(MONTH(tblRRData[[#This Row],[Final departure date]])&lt;10,"Q1","Q2"))),"")</f>
        <v/>
      </c>
    </row>
    <row r="100" spans="2:47" ht="15" customHeight="1">
      <c r="B100">
        <v>93</v>
      </c>
      <c r="C100" s="4"/>
      <c r="D100" t="str">
        <f>_xlfn.XLOOKUP(tblRRData[[#This Row],[Recovery Residence Name/Location]],luLocation[Location],luLocation[Organization],"")</f>
        <v/>
      </c>
      <c r="E100" t="str" cm="1">
        <f t="array" ref="E100">IFERROR(_xlfn.XLOOKUP(tblRRData[[#This Row],[Recovery Residence Name/Location]],luLocation[[#All],[Location]],luLocation[[#All],[Location Code]])&amp;"-"&amp;tblRRData[[#This Row],[RR Row Number]]&amp;"-"&amp;SFY,"")</f>
        <v/>
      </c>
      <c r="F100" s="4"/>
      <c r="G100" s="5"/>
      <c r="H100" s="5"/>
      <c r="I100" s="5"/>
      <c r="J100" s="4"/>
      <c r="K100" s="4"/>
      <c r="L100" s="4"/>
      <c r="M100" s="4"/>
      <c r="N100" s="4"/>
      <c r="O100" s="4"/>
      <c r="P100" s="4"/>
      <c r="Q100" s="4"/>
      <c r="R100" s="4"/>
      <c r="S100" s="4"/>
      <c r="T100" s="4"/>
      <c r="U100" s="4"/>
      <c r="V100" s="4"/>
      <c r="W100" s="4"/>
      <c r="X100" s="73"/>
      <c r="Y100" s="5"/>
      <c r="Z100" s="4"/>
      <c r="AA100" s="4"/>
      <c r="AB100" s="4"/>
      <c r="AC100" s="5"/>
      <c r="AD100" s="4"/>
      <c r="AE100" s="5"/>
      <c r="AF100" s="4"/>
      <c r="AG100" s="4"/>
      <c r="AH100" s="4"/>
      <c r="AI100" s="4"/>
      <c r="AJ100" s="4"/>
      <c r="AK100" s="4"/>
      <c r="AL100" s="4"/>
      <c r="AM100" s="4"/>
      <c r="AN100" s="4"/>
      <c r="AO100" s="4"/>
      <c r="AP100" s="73"/>
      <c r="AQ100" s="5"/>
      <c r="AR100" s="4"/>
      <c r="AS100">
        <f>tblRRData[[#This Row],[Intake date]]-tblRRData[[#This Row],[Application date]]</f>
        <v>0</v>
      </c>
      <c r="AT100">
        <f>tblRRData[[#This Row],[Final departure date]]-tblRRData[[#This Row],[Intake date]]</f>
        <v>0</v>
      </c>
      <c r="AU100" t="str">
        <f>IF(tblRRData[[#This Row],[Final departure date]]&gt;0,IF(MONTH(tblRRData[[#This Row],[Final departure date]])&lt;4,"Q3",IF(MONTH(tblRRData[[#This Row],[Final departure date]])&lt;7,"Q4",IF(MONTH(tblRRData[[#This Row],[Final departure date]])&lt;10,"Q1","Q2"))),"")</f>
        <v/>
      </c>
    </row>
    <row r="101" spans="2:47" ht="15" customHeight="1">
      <c r="B101">
        <v>94</v>
      </c>
      <c r="C101" s="4"/>
      <c r="D101" t="str">
        <f>_xlfn.XLOOKUP(tblRRData[[#This Row],[Recovery Residence Name/Location]],luLocation[Location],luLocation[Organization],"")</f>
        <v/>
      </c>
      <c r="E101" t="str" cm="1">
        <f t="array" ref="E101">IFERROR(_xlfn.XLOOKUP(tblRRData[[#This Row],[Recovery Residence Name/Location]],luLocation[[#All],[Location]],luLocation[[#All],[Location Code]])&amp;"-"&amp;tblRRData[[#This Row],[RR Row Number]]&amp;"-"&amp;SFY,"")</f>
        <v/>
      </c>
      <c r="F101" s="4"/>
      <c r="G101" s="5"/>
      <c r="H101" s="5"/>
      <c r="I101" s="5"/>
      <c r="J101" s="4"/>
      <c r="K101" s="4"/>
      <c r="L101" s="4"/>
      <c r="M101" s="4"/>
      <c r="N101" s="4"/>
      <c r="O101" s="4"/>
      <c r="P101" s="4"/>
      <c r="Q101" s="4"/>
      <c r="R101" s="4"/>
      <c r="S101" s="4"/>
      <c r="T101" s="4"/>
      <c r="U101" s="4"/>
      <c r="V101" s="4"/>
      <c r="W101" s="4"/>
      <c r="X101" s="73"/>
      <c r="Y101" s="5"/>
      <c r="Z101" s="4"/>
      <c r="AA101" s="4"/>
      <c r="AB101" s="4"/>
      <c r="AC101" s="5"/>
      <c r="AD101" s="4"/>
      <c r="AE101" s="5"/>
      <c r="AF101" s="4"/>
      <c r="AG101" s="4"/>
      <c r="AH101" s="4"/>
      <c r="AI101" s="4"/>
      <c r="AJ101" s="4"/>
      <c r="AK101" s="4"/>
      <c r="AL101" s="4"/>
      <c r="AM101" s="4"/>
      <c r="AN101" s="4"/>
      <c r="AO101" s="4"/>
      <c r="AP101" s="73"/>
      <c r="AQ101" s="5"/>
      <c r="AR101" s="4"/>
      <c r="AS101">
        <f>tblRRData[[#This Row],[Intake date]]-tblRRData[[#This Row],[Application date]]</f>
        <v>0</v>
      </c>
      <c r="AT101">
        <f>tblRRData[[#This Row],[Final departure date]]-tblRRData[[#This Row],[Intake date]]</f>
        <v>0</v>
      </c>
      <c r="AU101" t="str">
        <f>IF(tblRRData[[#This Row],[Final departure date]]&gt;0,IF(MONTH(tblRRData[[#This Row],[Final departure date]])&lt;4,"Q3",IF(MONTH(tblRRData[[#This Row],[Final departure date]])&lt;7,"Q4",IF(MONTH(tblRRData[[#This Row],[Final departure date]])&lt;10,"Q1","Q2"))),"")</f>
        <v/>
      </c>
    </row>
    <row r="102" spans="2:47" ht="15" customHeight="1">
      <c r="B102">
        <v>95</v>
      </c>
      <c r="C102" s="4"/>
      <c r="D102" t="str">
        <f>_xlfn.XLOOKUP(tblRRData[[#This Row],[Recovery Residence Name/Location]],luLocation[Location],luLocation[Organization],"")</f>
        <v/>
      </c>
      <c r="E102" t="str" cm="1">
        <f t="array" ref="E102">IFERROR(_xlfn.XLOOKUP(tblRRData[[#This Row],[Recovery Residence Name/Location]],luLocation[[#All],[Location]],luLocation[[#All],[Location Code]])&amp;"-"&amp;tblRRData[[#This Row],[RR Row Number]]&amp;"-"&amp;SFY,"")</f>
        <v/>
      </c>
      <c r="F102" s="4"/>
      <c r="G102" s="5"/>
      <c r="H102" s="5"/>
      <c r="I102" s="5"/>
      <c r="J102" s="4"/>
      <c r="K102" s="4"/>
      <c r="L102" s="4"/>
      <c r="M102" s="4"/>
      <c r="N102" s="4"/>
      <c r="O102" s="4"/>
      <c r="P102" s="4"/>
      <c r="Q102" s="4"/>
      <c r="R102" s="4"/>
      <c r="S102" s="4"/>
      <c r="T102" s="4"/>
      <c r="U102" s="4"/>
      <c r="V102" s="4"/>
      <c r="W102" s="4"/>
      <c r="X102" s="73"/>
      <c r="Y102" s="5"/>
      <c r="Z102" s="4"/>
      <c r="AA102" s="4"/>
      <c r="AB102" s="4"/>
      <c r="AC102" s="5"/>
      <c r="AD102" s="4"/>
      <c r="AE102" s="5"/>
      <c r="AF102" s="4"/>
      <c r="AG102" s="4"/>
      <c r="AH102" s="4"/>
      <c r="AI102" s="4"/>
      <c r="AJ102" s="4"/>
      <c r="AK102" s="4"/>
      <c r="AL102" s="4"/>
      <c r="AM102" s="4"/>
      <c r="AN102" s="4"/>
      <c r="AO102" s="4"/>
      <c r="AP102" s="73"/>
      <c r="AQ102" s="5"/>
      <c r="AR102" s="4"/>
      <c r="AS102">
        <f>tblRRData[[#This Row],[Intake date]]-tblRRData[[#This Row],[Application date]]</f>
        <v>0</v>
      </c>
      <c r="AT102">
        <f>tblRRData[[#This Row],[Final departure date]]-tblRRData[[#This Row],[Intake date]]</f>
        <v>0</v>
      </c>
      <c r="AU102" t="str">
        <f>IF(tblRRData[[#This Row],[Final departure date]]&gt;0,IF(MONTH(tblRRData[[#This Row],[Final departure date]])&lt;4,"Q3",IF(MONTH(tblRRData[[#This Row],[Final departure date]])&lt;7,"Q4",IF(MONTH(tblRRData[[#This Row],[Final departure date]])&lt;10,"Q1","Q2"))),"")</f>
        <v/>
      </c>
    </row>
    <row r="103" spans="2:47" ht="15" customHeight="1">
      <c r="B103">
        <v>96</v>
      </c>
      <c r="C103" s="4"/>
      <c r="D103" t="str">
        <f>_xlfn.XLOOKUP(tblRRData[[#This Row],[Recovery Residence Name/Location]],luLocation[Location],luLocation[Organization],"")</f>
        <v/>
      </c>
      <c r="E103" t="str" cm="1">
        <f t="array" ref="E103">IFERROR(_xlfn.XLOOKUP(tblRRData[[#This Row],[Recovery Residence Name/Location]],luLocation[[#All],[Location]],luLocation[[#All],[Location Code]])&amp;"-"&amp;tblRRData[[#This Row],[RR Row Number]]&amp;"-"&amp;SFY,"")</f>
        <v/>
      </c>
      <c r="F103" s="4"/>
      <c r="G103" s="5"/>
      <c r="H103" s="5"/>
      <c r="I103" s="5"/>
      <c r="J103" s="4"/>
      <c r="K103" s="4"/>
      <c r="L103" s="4"/>
      <c r="M103" s="4"/>
      <c r="N103" s="4"/>
      <c r="O103" s="4"/>
      <c r="P103" s="4"/>
      <c r="Q103" s="4"/>
      <c r="R103" s="4"/>
      <c r="S103" s="4"/>
      <c r="T103" s="4"/>
      <c r="U103" s="4"/>
      <c r="V103" s="4"/>
      <c r="W103" s="4"/>
      <c r="X103" s="73"/>
      <c r="Y103" s="5"/>
      <c r="Z103" s="4"/>
      <c r="AA103" s="4"/>
      <c r="AB103" s="4"/>
      <c r="AC103" s="5"/>
      <c r="AD103" s="4"/>
      <c r="AE103" s="5"/>
      <c r="AF103" s="4"/>
      <c r="AG103" s="4"/>
      <c r="AH103" s="4"/>
      <c r="AI103" s="4"/>
      <c r="AJ103" s="4"/>
      <c r="AK103" s="4"/>
      <c r="AL103" s="4"/>
      <c r="AM103" s="4"/>
      <c r="AN103" s="4"/>
      <c r="AO103" s="4"/>
      <c r="AP103" s="73"/>
      <c r="AQ103" s="5"/>
      <c r="AR103" s="4"/>
      <c r="AS103">
        <f>tblRRData[[#This Row],[Intake date]]-tblRRData[[#This Row],[Application date]]</f>
        <v>0</v>
      </c>
      <c r="AT103">
        <f>tblRRData[[#This Row],[Final departure date]]-tblRRData[[#This Row],[Intake date]]</f>
        <v>0</v>
      </c>
      <c r="AU103" t="str">
        <f>IF(tblRRData[[#This Row],[Final departure date]]&gt;0,IF(MONTH(tblRRData[[#This Row],[Final departure date]])&lt;4,"Q3",IF(MONTH(tblRRData[[#This Row],[Final departure date]])&lt;7,"Q4",IF(MONTH(tblRRData[[#This Row],[Final departure date]])&lt;10,"Q1","Q2"))),"")</f>
        <v/>
      </c>
    </row>
    <row r="104" spans="2:47" ht="15" customHeight="1">
      <c r="B104">
        <v>97</v>
      </c>
      <c r="C104" s="4"/>
      <c r="D104" t="str">
        <f>_xlfn.XLOOKUP(tblRRData[[#This Row],[Recovery Residence Name/Location]],luLocation[Location],luLocation[Organization],"")</f>
        <v/>
      </c>
      <c r="E104" t="str" cm="1">
        <f t="array" ref="E104">IFERROR(_xlfn.XLOOKUP(tblRRData[[#This Row],[Recovery Residence Name/Location]],luLocation[[#All],[Location]],luLocation[[#All],[Location Code]])&amp;"-"&amp;tblRRData[[#This Row],[RR Row Number]]&amp;"-"&amp;SFY,"")</f>
        <v/>
      </c>
      <c r="F104" s="4"/>
      <c r="G104" s="5"/>
      <c r="H104" s="5"/>
      <c r="I104" s="5"/>
      <c r="J104" s="4"/>
      <c r="K104" s="4"/>
      <c r="L104" s="4"/>
      <c r="M104" s="4"/>
      <c r="N104" s="4"/>
      <c r="O104" s="4"/>
      <c r="P104" s="4"/>
      <c r="Q104" s="4"/>
      <c r="R104" s="4"/>
      <c r="S104" s="4"/>
      <c r="T104" s="4"/>
      <c r="U104" s="4"/>
      <c r="V104" s="4"/>
      <c r="W104" s="4"/>
      <c r="X104" s="73"/>
      <c r="Y104" s="5"/>
      <c r="Z104" s="4"/>
      <c r="AA104" s="4"/>
      <c r="AB104" s="4"/>
      <c r="AC104" s="5"/>
      <c r="AD104" s="4"/>
      <c r="AE104" s="5"/>
      <c r="AF104" s="4"/>
      <c r="AG104" s="4"/>
      <c r="AH104" s="4"/>
      <c r="AI104" s="4"/>
      <c r="AJ104" s="4"/>
      <c r="AK104" s="4"/>
      <c r="AL104" s="4"/>
      <c r="AM104" s="4"/>
      <c r="AN104" s="4"/>
      <c r="AO104" s="4"/>
      <c r="AP104" s="73"/>
      <c r="AQ104" s="5"/>
      <c r="AR104" s="4"/>
      <c r="AS104">
        <f>tblRRData[[#This Row],[Intake date]]-tblRRData[[#This Row],[Application date]]</f>
        <v>0</v>
      </c>
      <c r="AT104">
        <f>tblRRData[[#This Row],[Final departure date]]-tblRRData[[#This Row],[Intake date]]</f>
        <v>0</v>
      </c>
      <c r="AU104" t="str">
        <f>IF(tblRRData[[#This Row],[Final departure date]]&gt;0,IF(MONTH(tblRRData[[#This Row],[Final departure date]])&lt;4,"Q3",IF(MONTH(tblRRData[[#This Row],[Final departure date]])&lt;7,"Q4",IF(MONTH(tblRRData[[#This Row],[Final departure date]])&lt;10,"Q1","Q2"))),"")</f>
        <v/>
      </c>
    </row>
    <row r="105" spans="2:47" ht="15" customHeight="1">
      <c r="B105">
        <v>98</v>
      </c>
      <c r="C105" s="4"/>
      <c r="D105" t="str">
        <f>_xlfn.XLOOKUP(tblRRData[[#This Row],[Recovery Residence Name/Location]],luLocation[Location],luLocation[Organization],"")</f>
        <v/>
      </c>
      <c r="E105" t="str" cm="1">
        <f t="array" ref="E105">IFERROR(_xlfn.XLOOKUP(tblRRData[[#This Row],[Recovery Residence Name/Location]],luLocation[[#All],[Location]],luLocation[[#All],[Location Code]])&amp;"-"&amp;tblRRData[[#This Row],[RR Row Number]]&amp;"-"&amp;SFY,"")</f>
        <v/>
      </c>
      <c r="F105" s="4"/>
      <c r="G105" s="5"/>
      <c r="H105" s="5"/>
      <c r="I105" s="5"/>
      <c r="J105" s="4"/>
      <c r="K105" s="4"/>
      <c r="L105" s="4"/>
      <c r="M105" s="4"/>
      <c r="N105" s="4"/>
      <c r="O105" s="4"/>
      <c r="P105" s="4"/>
      <c r="Q105" s="4"/>
      <c r="R105" s="4"/>
      <c r="S105" s="4"/>
      <c r="T105" s="4"/>
      <c r="U105" s="4"/>
      <c r="V105" s="4"/>
      <c r="W105" s="4"/>
      <c r="X105" s="73"/>
      <c r="Y105" s="5"/>
      <c r="Z105" s="4"/>
      <c r="AA105" s="4"/>
      <c r="AB105" s="4"/>
      <c r="AC105" s="5"/>
      <c r="AD105" s="4"/>
      <c r="AE105" s="5"/>
      <c r="AF105" s="4"/>
      <c r="AG105" s="4"/>
      <c r="AH105" s="4"/>
      <c r="AI105" s="4"/>
      <c r="AJ105" s="4"/>
      <c r="AK105" s="4"/>
      <c r="AL105" s="4"/>
      <c r="AM105" s="4"/>
      <c r="AN105" s="4"/>
      <c r="AO105" s="4"/>
      <c r="AP105" s="73"/>
      <c r="AQ105" s="5"/>
      <c r="AR105" s="4"/>
      <c r="AS105">
        <f>tblRRData[[#This Row],[Intake date]]-tblRRData[[#This Row],[Application date]]</f>
        <v>0</v>
      </c>
      <c r="AT105">
        <f>tblRRData[[#This Row],[Final departure date]]-tblRRData[[#This Row],[Intake date]]</f>
        <v>0</v>
      </c>
      <c r="AU105" t="str">
        <f>IF(tblRRData[[#This Row],[Final departure date]]&gt;0,IF(MONTH(tblRRData[[#This Row],[Final departure date]])&lt;4,"Q3",IF(MONTH(tblRRData[[#This Row],[Final departure date]])&lt;7,"Q4",IF(MONTH(tblRRData[[#This Row],[Final departure date]])&lt;10,"Q1","Q2"))),"")</f>
        <v/>
      </c>
    </row>
    <row r="106" spans="2:47" ht="15" customHeight="1">
      <c r="B106">
        <v>99</v>
      </c>
      <c r="C106" s="4"/>
      <c r="D106" t="str">
        <f>_xlfn.XLOOKUP(tblRRData[[#This Row],[Recovery Residence Name/Location]],luLocation[Location],luLocation[Organization],"")</f>
        <v/>
      </c>
      <c r="E106" t="str" cm="1">
        <f t="array" ref="E106">IFERROR(_xlfn.XLOOKUP(tblRRData[[#This Row],[Recovery Residence Name/Location]],luLocation[[#All],[Location]],luLocation[[#All],[Location Code]])&amp;"-"&amp;tblRRData[[#This Row],[RR Row Number]]&amp;"-"&amp;SFY,"")</f>
        <v/>
      </c>
      <c r="F106" s="4"/>
      <c r="G106" s="5"/>
      <c r="H106" s="5"/>
      <c r="I106" s="5"/>
      <c r="J106" s="4"/>
      <c r="K106" s="4"/>
      <c r="L106" s="4"/>
      <c r="M106" s="4"/>
      <c r="N106" s="4"/>
      <c r="O106" s="4"/>
      <c r="P106" s="4"/>
      <c r="Q106" s="4"/>
      <c r="R106" s="4"/>
      <c r="S106" s="4"/>
      <c r="T106" s="4"/>
      <c r="U106" s="4"/>
      <c r="V106" s="4"/>
      <c r="W106" s="4"/>
      <c r="X106" s="73"/>
      <c r="Y106" s="5"/>
      <c r="Z106" s="4"/>
      <c r="AA106" s="4"/>
      <c r="AB106" s="4"/>
      <c r="AC106" s="5"/>
      <c r="AD106" s="4"/>
      <c r="AE106" s="5"/>
      <c r="AF106" s="4"/>
      <c r="AG106" s="4"/>
      <c r="AH106" s="4"/>
      <c r="AI106" s="4"/>
      <c r="AJ106" s="4"/>
      <c r="AK106" s="4"/>
      <c r="AL106" s="4"/>
      <c r="AM106" s="4"/>
      <c r="AN106" s="4"/>
      <c r="AO106" s="4"/>
      <c r="AP106" s="73"/>
      <c r="AQ106" s="5"/>
      <c r="AR106" s="4"/>
      <c r="AS106">
        <f>tblRRData[[#This Row],[Intake date]]-tblRRData[[#This Row],[Application date]]</f>
        <v>0</v>
      </c>
      <c r="AT106">
        <f>tblRRData[[#This Row],[Final departure date]]-tblRRData[[#This Row],[Intake date]]</f>
        <v>0</v>
      </c>
      <c r="AU106" t="str">
        <f>IF(tblRRData[[#This Row],[Final departure date]]&gt;0,IF(MONTH(tblRRData[[#This Row],[Final departure date]])&lt;4,"Q3",IF(MONTH(tblRRData[[#This Row],[Final departure date]])&lt;7,"Q4",IF(MONTH(tblRRData[[#This Row],[Final departure date]])&lt;10,"Q1","Q2"))),"")</f>
        <v/>
      </c>
    </row>
    <row r="107" spans="2:47" ht="15" customHeight="1">
      <c r="B107">
        <v>100</v>
      </c>
      <c r="C107" s="4"/>
      <c r="D107" t="str">
        <f>_xlfn.XLOOKUP(tblRRData[[#This Row],[Recovery Residence Name/Location]],luLocation[Location],luLocation[Organization],"")</f>
        <v/>
      </c>
      <c r="E107" t="str" cm="1">
        <f t="array" ref="E107">IFERROR(_xlfn.XLOOKUP(tblRRData[[#This Row],[Recovery Residence Name/Location]],luLocation[[#All],[Location]],luLocation[[#All],[Location Code]])&amp;"-"&amp;tblRRData[[#This Row],[RR Row Number]]&amp;"-"&amp;SFY,"")</f>
        <v/>
      </c>
      <c r="F107" s="4"/>
      <c r="G107" s="5"/>
      <c r="H107" s="5"/>
      <c r="I107" s="5"/>
      <c r="J107" s="4"/>
      <c r="K107" s="4"/>
      <c r="L107" s="4"/>
      <c r="M107" s="4"/>
      <c r="N107" s="4"/>
      <c r="O107" s="4"/>
      <c r="P107" s="4"/>
      <c r="Q107" s="4"/>
      <c r="R107" s="4"/>
      <c r="S107" s="4"/>
      <c r="T107" s="4"/>
      <c r="U107" s="4"/>
      <c r="V107" s="4"/>
      <c r="W107" s="4"/>
      <c r="X107" s="73"/>
      <c r="Y107" s="5"/>
      <c r="Z107" s="4"/>
      <c r="AA107" s="4"/>
      <c r="AB107" s="4"/>
      <c r="AC107" s="5"/>
      <c r="AD107" s="4"/>
      <c r="AE107" s="5"/>
      <c r="AF107" s="4"/>
      <c r="AG107" s="4"/>
      <c r="AH107" s="4"/>
      <c r="AI107" s="4"/>
      <c r="AJ107" s="4"/>
      <c r="AK107" s="4"/>
      <c r="AL107" s="4"/>
      <c r="AM107" s="4"/>
      <c r="AN107" s="4"/>
      <c r="AO107" s="4"/>
      <c r="AP107" s="73"/>
      <c r="AQ107" s="5"/>
      <c r="AR107" s="4"/>
      <c r="AS107">
        <f>tblRRData[[#This Row],[Intake date]]-tblRRData[[#This Row],[Application date]]</f>
        <v>0</v>
      </c>
      <c r="AT107">
        <f>tblRRData[[#This Row],[Final departure date]]-tblRRData[[#This Row],[Intake date]]</f>
        <v>0</v>
      </c>
      <c r="AU107" t="str">
        <f>IF(tblRRData[[#This Row],[Final departure date]]&gt;0,IF(MONTH(tblRRData[[#This Row],[Final departure date]])&lt;4,"Q3",IF(MONTH(tblRRData[[#This Row],[Final departure date]])&lt;7,"Q4",IF(MONTH(tblRRData[[#This Row],[Final departure date]])&lt;10,"Q1","Q2"))),"")</f>
        <v/>
      </c>
    </row>
    <row r="108" spans="2:47" ht="15" customHeight="1">
      <c r="B108">
        <v>101</v>
      </c>
      <c r="C108" s="4"/>
      <c r="D108" t="str">
        <f>_xlfn.XLOOKUP(tblRRData[[#This Row],[Recovery Residence Name/Location]],luLocation[Location],luLocation[Organization],"")</f>
        <v/>
      </c>
      <c r="E108" t="str" cm="1">
        <f t="array" ref="E108">IFERROR(_xlfn.XLOOKUP(tblRRData[[#This Row],[Recovery Residence Name/Location]],luLocation[[#All],[Location]],luLocation[[#All],[Location Code]])&amp;"-"&amp;tblRRData[[#This Row],[RR Row Number]]&amp;"-"&amp;SFY,"")</f>
        <v/>
      </c>
      <c r="F108" s="4"/>
      <c r="G108" s="5"/>
      <c r="H108" s="5"/>
      <c r="I108" s="5"/>
      <c r="J108" s="4"/>
      <c r="K108" s="4"/>
      <c r="L108" s="4"/>
      <c r="M108" s="4"/>
      <c r="N108" s="4"/>
      <c r="O108" s="4"/>
      <c r="P108" s="4"/>
      <c r="Q108" s="4"/>
      <c r="R108" s="4"/>
      <c r="S108" s="4"/>
      <c r="T108" s="4"/>
      <c r="U108" s="4"/>
      <c r="V108" s="4"/>
      <c r="W108" s="4"/>
      <c r="X108" s="73"/>
      <c r="Y108" s="5"/>
      <c r="Z108" s="4"/>
      <c r="AA108" s="4"/>
      <c r="AB108" s="4"/>
      <c r="AC108" s="5"/>
      <c r="AD108" s="4"/>
      <c r="AE108" s="5"/>
      <c r="AF108" s="4"/>
      <c r="AG108" s="4"/>
      <c r="AH108" s="4"/>
      <c r="AI108" s="4"/>
      <c r="AJ108" s="4"/>
      <c r="AK108" s="4"/>
      <c r="AL108" s="4"/>
      <c r="AM108" s="4"/>
      <c r="AN108" s="4"/>
      <c r="AO108" s="4"/>
      <c r="AP108" s="73"/>
      <c r="AQ108" s="5"/>
      <c r="AR108" s="4"/>
      <c r="AS108">
        <f>tblRRData[[#This Row],[Intake date]]-tblRRData[[#This Row],[Application date]]</f>
        <v>0</v>
      </c>
      <c r="AT108">
        <f>tblRRData[[#This Row],[Final departure date]]-tblRRData[[#This Row],[Intake date]]</f>
        <v>0</v>
      </c>
      <c r="AU108" t="str">
        <f>IF(tblRRData[[#This Row],[Final departure date]]&gt;0,IF(MONTH(tblRRData[[#This Row],[Final departure date]])&lt;4,"Q3",IF(MONTH(tblRRData[[#This Row],[Final departure date]])&lt;7,"Q4",IF(MONTH(tblRRData[[#This Row],[Final departure date]])&lt;10,"Q1","Q2"))),"")</f>
        <v/>
      </c>
    </row>
    <row r="109" spans="2:47" ht="15" customHeight="1">
      <c r="B109">
        <v>102</v>
      </c>
      <c r="C109" s="4"/>
      <c r="D109" t="str">
        <f>_xlfn.XLOOKUP(tblRRData[[#This Row],[Recovery Residence Name/Location]],luLocation[Location],luLocation[Organization],"")</f>
        <v/>
      </c>
      <c r="E109" t="str" cm="1">
        <f t="array" ref="E109">IFERROR(_xlfn.XLOOKUP(tblRRData[[#This Row],[Recovery Residence Name/Location]],luLocation[[#All],[Location]],luLocation[[#All],[Location Code]])&amp;"-"&amp;tblRRData[[#This Row],[RR Row Number]]&amp;"-"&amp;SFY,"")</f>
        <v/>
      </c>
      <c r="F109" s="4"/>
      <c r="G109" s="5"/>
      <c r="H109" s="5"/>
      <c r="I109" s="5"/>
      <c r="J109" s="4"/>
      <c r="K109" s="4"/>
      <c r="L109" s="4"/>
      <c r="M109" s="4"/>
      <c r="N109" s="4"/>
      <c r="O109" s="4"/>
      <c r="P109" s="4"/>
      <c r="Q109" s="4"/>
      <c r="R109" s="4"/>
      <c r="S109" s="4"/>
      <c r="T109" s="4"/>
      <c r="U109" s="4"/>
      <c r="V109" s="4"/>
      <c r="W109" s="4"/>
      <c r="X109" s="73"/>
      <c r="Y109" s="5"/>
      <c r="Z109" s="4"/>
      <c r="AA109" s="4"/>
      <c r="AB109" s="4"/>
      <c r="AC109" s="5"/>
      <c r="AD109" s="4"/>
      <c r="AE109" s="5"/>
      <c r="AF109" s="4"/>
      <c r="AG109" s="4"/>
      <c r="AH109" s="4"/>
      <c r="AI109" s="4"/>
      <c r="AJ109" s="4"/>
      <c r="AK109" s="4"/>
      <c r="AL109" s="4"/>
      <c r="AM109" s="4"/>
      <c r="AN109" s="4"/>
      <c r="AO109" s="4"/>
      <c r="AP109" s="73"/>
      <c r="AQ109" s="5"/>
      <c r="AR109" s="4"/>
      <c r="AS109">
        <f>tblRRData[[#This Row],[Intake date]]-tblRRData[[#This Row],[Application date]]</f>
        <v>0</v>
      </c>
      <c r="AT109">
        <f>tblRRData[[#This Row],[Final departure date]]-tblRRData[[#This Row],[Intake date]]</f>
        <v>0</v>
      </c>
      <c r="AU109" t="str">
        <f>IF(tblRRData[[#This Row],[Final departure date]]&gt;0,IF(MONTH(tblRRData[[#This Row],[Final departure date]])&lt;4,"Q3",IF(MONTH(tblRRData[[#This Row],[Final departure date]])&lt;7,"Q4",IF(MONTH(tblRRData[[#This Row],[Final departure date]])&lt;10,"Q1","Q2"))),"")</f>
        <v/>
      </c>
    </row>
    <row r="110" spans="2:47" ht="15" customHeight="1">
      <c r="B110">
        <v>103</v>
      </c>
      <c r="C110" s="4"/>
      <c r="D110" t="str">
        <f>_xlfn.XLOOKUP(tblRRData[[#This Row],[Recovery Residence Name/Location]],luLocation[Location],luLocation[Organization],"")</f>
        <v/>
      </c>
      <c r="E110" t="str" cm="1">
        <f t="array" ref="E110">IFERROR(_xlfn.XLOOKUP(tblRRData[[#This Row],[Recovery Residence Name/Location]],luLocation[[#All],[Location]],luLocation[[#All],[Location Code]])&amp;"-"&amp;tblRRData[[#This Row],[RR Row Number]]&amp;"-"&amp;SFY,"")</f>
        <v/>
      </c>
      <c r="F110" s="4"/>
      <c r="G110" s="5"/>
      <c r="H110" s="5"/>
      <c r="I110" s="5"/>
      <c r="J110" s="4"/>
      <c r="K110" s="4"/>
      <c r="L110" s="4"/>
      <c r="M110" s="4"/>
      <c r="N110" s="4"/>
      <c r="O110" s="4"/>
      <c r="P110" s="4"/>
      <c r="Q110" s="4"/>
      <c r="R110" s="4"/>
      <c r="S110" s="4"/>
      <c r="T110" s="4"/>
      <c r="U110" s="4"/>
      <c r="V110" s="4"/>
      <c r="W110" s="4"/>
      <c r="X110" s="73"/>
      <c r="Y110" s="5"/>
      <c r="Z110" s="4"/>
      <c r="AA110" s="4"/>
      <c r="AB110" s="4"/>
      <c r="AC110" s="5"/>
      <c r="AD110" s="4"/>
      <c r="AE110" s="5"/>
      <c r="AF110" s="4"/>
      <c r="AG110" s="4"/>
      <c r="AH110" s="4"/>
      <c r="AI110" s="4"/>
      <c r="AJ110" s="4"/>
      <c r="AK110" s="4"/>
      <c r="AL110" s="4"/>
      <c r="AM110" s="4"/>
      <c r="AN110" s="4"/>
      <c r="AO110" s="4"/>
      <c r="AP110" s="73"/>
      <c r="AQ110" s="5"/>
      <c r="AR110" s="4"/>
      <c r="AS110">
        <f>tblRRData[[#This Row],[Intake date]]-tblRRData[[#This Row],[Application date]]</f>
        <v>0</v>
      </c>
      <c r="AT110">
        <f>tblRRData[[#This Row],[Final departure date]]-tblRRData[[#This Row],[Intake date]]</f>
        <v>0</v>
      </c>
      <c r="AU110" t="str">
        <f>IF(tblRRData[[#This Row],[Final departure date]]&gt;0,IF(MONTH(tblRRData[[#This Row],[Final departure date]])&lt;4,"Q3",IF(MONTH(tblRRData[[#This Row],[Final departure date]])&lt;7,"Q4",IF(MONTH(tblRRData[[#This Row],[Final departure date]])&lt;10,"Q1","Q2"))),"")</f>
        <v/>
      </c>
    </row>
    <row r="111" spans="2:47" ht="15" customHeight="1">
      <c r="B111">
        <v>104</v>
      </c>
      <c r="C111" s="4"/>
      <c r="D111" t="str">
        <f>_xlfn.XLOOKUP(tblRRData[[#This Row],[Recovery Residence Name/Location]],luLocation[Location],luLocation[Organization],"")</f>
        <v/>
      </c>
      <c r="E111" t="str" cm="1">
        <f t="array" ref="E111">IFERROR(_xlfn.XLOOKUP(tblRRData[[#This Row],[Recovery Residence Name/Location]],luLocation[[#All],[Location]],luLocation[[#All],[Location Code]])&amp;"-"&amp;tblRRData[[#This Row],[RR Row Number]]&amp;"-"&amp;SFY,"")</f>
        <v/>
      </c>
      <c r="F111" s="4"/>
      <c r="G111" s="5"/>
      <c r="H111" s="5"/>
      <c r="I111" s="5"/>
      <c r="J111" s="4"/>
      <c r="K111" s="4"/>
      <c r="L111" s="4"/>
      <c r="M111" s="4"/>
      <c r="N111" s="4"/>
      <c r="O111" s="4"/>
      <c r="P111" s="4"/>
      <c r="Q111" s="4"/>
      <c r="R111" s="4"/>
      <c r="S111" s="4"/>
      <c r="T111" s="4"/>
      <c r="U111" s="4"/>
      <c r="V111" s="4"/>
      <c r="W111" s="4"/>
      <c r="X111" s="73"/>
      <c r="Y111" s="5"/>
      <c r="Z111" s="4"/>
      <c r="AA111" s="4"/>
      <c r="AB111" s="4"/>
      <c r="AC111" s="5"/>
      <c r="AD111" s="4"/>
      <c r="AE111" s="5"/>
      <c r="AF111" s="4"/>
      <c r="AG111" s="4"/>
      <c r="AH111" s="4"/>
      <c r="AI111" s="4"/>
      <c r="AJ111" s="4"/>
      <c r="AK111" s="4"/>
      <c r="AL111" s="4"/>
      <c r="AM111" s="4"/>
      <c r="AN111" s="4"/>
      <c r="AO111" s="4"/>
      <c r="AP111" s="73"/>
      <c r="AQ111" s="5"/>
      <c r="AR111" s="4"/>
      <c r="AS111">
        <f>tblRRData[[#This Row],[Intake date]]-tblRRData[[#This Row],[Application date]]</f>
        <v>0</v>
      </c>
      <c r="AT111">
        <f>tblRRData[[#This Row],[Final departure date]]-tblRRData[[#This Row],[Intake date]]</f>
        <v>0</v>
      </c>
      <c r="AU111" t="str">
        <f>IF(tblRRData[[#This Row],[Final departure date]]&gt;0,IF(MONTH(tblRRData[[#This Row],[Final departure date]])&lt;4,"Q3",IF(MONTH(tblRRData[[#This Row],[Final departure date]])&lt;7,"Q4",IF(MONTH(tblRRData[[#This Row],[Final departure date]])&lt;10,"Q1","Q2"))),"")</f>
        <v/>
      </c>
    </row>
    <row r="112" spans="2:47" ht="15" customHeight="1">
      <c r="B112">
        <v>105</v>
      </c>
      <c r="C112" s="4"/>
      <c r="D112" t="str">
        <f>_xlfn.XLOOKUP(tblRRData[[#This Row],[Recovery Residence Name/Location]],luLocation[Location],luLocation[Organization],"")</f>
        <v/>
      </c>
      <c r="E112" t="str" cm="1">
        <f t="array" ref="E112">IFERROR(_xlfn.XLOOKUP(tblRRData[[#This Row],[Recovery Residence Name/Location]],luLocation[[#All],[Location]],luLocation[[#All],[Location Code]])&amp;"-"&amp;tblRRData[[#This Row],[RR Row Number]]&amp;"-"&amp;SFY,"")</f>
        <v/>
      </c>
      <c r="F112" s="4"/>
      <c r="G112" s="5"/>
      <c r="H112" s="5"/>
      <c r="I112" s="5"/>
      <c r="J112" s="4"/>
      <c r="K112" s="4"/>
      <c r="L112" s="4"/>
      <c r="M112" s="4"/>
      <c r="N112" s="4"/>
      <c r="O112" s="4"/>
      <c r="P112" s="4"/>
      <c r="Q112" s="4"/>
      <c r="R112" s="4"/>
      <c r="S112" s="4"/>
      <c r="T112" s="4"/>
      <c r="U112" s="4"/>
      <c r="V112" s="4"/>
      <c r="W112" s="4"/>
      <c r="X112" s="73"/>
      <c r="Y112" s="5"/>
      <c r="Z112" s="4"/>
      <c r="AA112" s="4"/>
      <c r="AB112" s="4"/>
      <c r="AC112" s="5"/>
      <c r="AD112" s="4"/>
      <c r="AE112" s="5"/>
      <c r="AF112" s="4"/>
      <c r="AG112" s="4"/>
      <c r="AH112" s="4"/>
      <c r="AI112" s="4"/>
      <c r="AJ112" s="4"/>
      <c r="AK112" s="4"/>
      <c r="AL112" s="4"/>
      <c r="AM112" s="4"/>
      <c r="AN112" s="4"/>
      <c r="AO112" s="4"/>
      <c r="AP112" s="73"/>
      <c r="AQ112" s="5"/>
      <c r="AR112" s="4"/>
      <c r="AS112">
        <f>tblRRData[[#This Row],[Intake date]]-tblRRData[[#This Row],[Application date]]</f>
        <v>0</v>
      </c>
      <c r="AT112">
        <f>tblRRData[[#This Row],[Final departure date]]-tblRRData[[#This Row],[Intake date]]</f>
        <v>0</v>
      </c>
      <c r="AU112" t="str">
        <f>IF(tblRRData[[#This Row],[Final departure date]]&gt;0,IF(MONTH(tblRRData[[#This Row],[Final departure date]])&lt;4,"Q3",IF(MONTH(tblRRData[[#This Row],[Final departure date]])&lt;7,"Q4",IF(MONTH(tblRRData[[#This Row],[Final departure date]])&lt;10,"Q1","Q2"))),"")</f>
        <v/>
      </c>
    </row>
    <row r="113" spans="2:47" ht="15" customHeight="1">
      <c r="B113">
        <v>106</v>
      </c>
      <c r="C113" s="4"/>
      <c r="D113" t="str">
        <f>_xlfn.XLOOKUP(tblRRData[[#This Row],[Recovery Residence Name/Location]],luLocation[Location],luLocation[Organization],"")</f>
        <v/>
      </c>
      <c r="E113" t="str" cm="1">
        <f t="array" ref="E113">IFERROR(_xlfn.XLOOKUP(tblRRData[[#This Row],[Recovery Residence Name/Location]],luLocation[[#All],[Location]],luLocation[[#All],[Location Code]])&amp;"-"&amp;tblRRData[[#This Row],[RR Row Number]]&amp;"-"&amp;SFY,"")</f>
        <v/>
      </c>
      <c r="F113" s="4"/>
      <c r="G113" s="5"/>
      <c r="H113" s="5"/>
      <c r="I113" s="5"/>
      <c r="J113" s="4"/>
      <c r="K113" s="4"/>
      <c r="L113" s="4"/>
      <c r="M113" s="4"/>
      <c r="N113" s="4"/>
      <c r="O113" s="4"/>
      <c r="P113" s="4"/>
      <c r="Q113" s="4"/>
      <c r="R113" s="4"/>
      <c r="S113" s="4"/>
      <c r="T113" s="4"/>
      <c r="U113" s="4"/>
      <c r="V113" s="4"/>
      <c r="W113" s="4"/>
      <c r="X113" s="73"/>
      <c r="Y113" s="5"/>
      <c r="Z113" s="4"/>
      <c r="AA113" s="4"/>
      <c r="AB113" s="4"/>
      <c r="AC113" s="5"/>
      <c r="AD113" s="4"/>
      <c r="AE113" s="5"/>
      <c r="AF113" s="4"/>
      <c r="AG113" s="4"/>
      <c r="AH113" s="4"/>
      <c r="AI113" s="4"/>
      <c r="AJ113" s="4"/>
      <c r="AK113" s="4"/>
      <c r="AL113" s="4"/>
      <c r="AM113" s="4"/>
      <c r="AN113" s="4"/>
      <c r="AO113" s="4"/>
      <c r="AP113" s="73"/>
      <c r="AQ113" s="5"/>
      <c r="AR113" s="4"/>
      <c r="AS113">
        <f>tblRRData[[#This Row],[Intake date]]-tblRRData[[#This Row],[Application date]]</f>
        <v>0</v>
      </c>
      <c r="AT113">
        <f>tblRRData[[#This Row],[Final departure date]]-tblRRData[[#This Row],[Intake date]]</f>
        <v>0</v>
      </c>
      <c r="AU113" t="str">
        <f>IF(tblRRData[[#This Row],[Final departure date]]&gt;0,IF(MONTH(tblRRData[[#This Row],[Final departure date]])&lt;4,"Q3",IF(MONTH(tblRRData[[#This Row],[Final departure date]])&lt;7,"Q4",IF(MONTH(tblRRData[[#This Row],[Final departure date]])&lt;10,"Q1","Q2"))),"")</f>
        <v/>
      </c>
    </row>
    <row r="114" spans="2:47" ht="15" customHeight="1">
      <c r="B114">
        <v>107</v>
      </c>
      <c r="C114" s="4"/>
      <c r="D114" t="str">
        <f>_xlfn.XLOOKUP(tblRRData[[#This Row],[Recovery Residence Name/Location]],luLocation[Location],luLocation[Organization],"")</f>
        <v/>
      </c>
      <c r="E114" t="str" cm="1">
        <f t="array" ref="E114">IFERROR(_xlfn.XLOOKUP(tblRRData[[#This Row],[Recovery Residence Name/Location]],luLocation[[#All],[Location]],luLocation[[#All],[Location Code]])&amp;"-"&amp;tblRRData[[#This Row],[RR Row Number]]&amp;"-"&amp;SFY,"")</f>
        <v/>
      </c>
      <c r="F114" s="4"/>
      <c r="G114" s="5"/>
      <c r="H114" s="5"/>
      <c r="I114" s="5"/>
      <c r="J114" s="4"/>
      <c r="K114" s="4"/>
      <c r="L114" s="4"/>
      <c r="M114" s="4"/>
      <c r="N114" s="4"/>
      <c r="O114" s="4"/>
      <c r="P114" s="4"/>
      <c r="Q114" s="4"/>
      <c r="R114" s="4"/>
      <c r="S114" s="4"/>
      <c r="T114" s="4"/>
      <c r="U114" s="4"/>
      <c r="V114" s="4"/>
      <c r="W114" s="4"/>
      <c r="X114" s="73"/>
      <c r="Y114" s="5"/>
      <c r="Z114" s="4"/>
      <c r="AA114" s="4"/>
      <c r="AB114" s="4"/>
      <c r="AC114" s="5"/>
      <c r="AD114" s="4"/>
      <c r="AE114" s="5"/>
      <c r="AF114" s="4"/>
      <c r="AG114" s="4"/>
      <c r="AH114" s="4"/>
      <c r="AI114" s="4"/>
      <c r="AJ114" s="4"/>
      <c r="AK114" s="4"/>
      <c r="AL114" s="4"/>
      <c r="AM114" s="4"/>
      <c r="AN114" s="4"/>
      <c r="AO114" s="4"/>
      <c r="AP114" s="73"/>
      <c r="AQ114" s="5"/>
      <c r="AR114" s="4"/>
      <c r="AS114">
        <f>tblRRData[[#This Row],[Intake date]]-tblRRData[[#This Row],[Application date]]</f>
        <v>0</v>
      </c>
      <c r="AT114">
        <f>tblRRData[[#This Row],[Final departure date]]-tblRRData[[#This Row],[Intake date]]</f>
        <v>0</v>
      </c>
      <c r="AU114" t="str">
        <f>IF(tblRRData[[#This Row],[Final departure date]]&gt;0,IF(MONTH(tblRRData[[#This Row],[Final departure date]])&lt;4,"Q3",IF(MONTH(tblRRData[[#This Row],[Final departure date]])&lt;7,"Q4",IF(MONTH(tblRRData[[#This Row],[Final departure date]])&lt;10,"Q1","Q2"))),"")</f>
        <v/>
      </c>
    </row>
    <row r="115" spans="2:47" ht="15" customHeight="1">
      <c r="B115">
        <v>108</v>
      </c>
      <c r="C115" s="4"/>
      <c r="D115" t="str">
        <f>_xlfn.XLOOKUP(tblRRData[[#This Row],[Recovery Residence Name/Location]],luLocation[Location],luLocation[Organization],"")</f>
        <v/>
      </c>
      <c r="E115" t="str" cm="1">
        <f t="array" ref="E115">IFERROR(_xlfn.XLOOKUP(tblRRData[[#This Row],[Recovery Residence Name/Location]],luLocation[[#All],[Location]],luLocation[[#All],[Location Code]])&amp;"-"&amp;tblRRData[[#This Row],[RR Row Number]]&amp;"-"&amp;SFY,"")</f>
        <v/>
      </c>
      <c r="F115" s="4"/>
      <c r="G115" s="5"/>
      <c r="H115" s="5"/>
      <c r="I115" s="5"/>
      <c r="J115" s="4"/>
      <c r="K115" s="4"/>
      <c r="L115" s="4"/>
      <c r="M115" s="4"/>
      <c r="N115" s="4"/>
      <c r="O115" s="4"/>
      <c r="P115" s="4"/>
      <c r="Q115" s="4"/>
      <c r="R115" s="4"/>
      <c r="S115" s="4"/>
      <c r="T115" s="4"/>
      <c r="U115" s="4"/>
      <c r="V115" s="4"/>
      <c r="W115" s="4"/>
      <c r="X115" s="73"/>
      <c r="Y115" s="5"/>
      <c r="Z115" s="4"/>
      <c r="AA115" s="4"/>
      <c r="AB115" s="4"/>
      <c r="AC115" s="5"/>
      <c r="AD115" s="4"/>
      <c r="AE115" s="5"/>
      <c r="AF115" s="4"/>
      <c r="AG115" s="4"/>
      <c r="AH115" s="4"/>
      <c r="AI115" s="4"/>
      <c r="AJ115" s="4"/>
      <c r="AK115" s="4"/>
      <c r="AL115" s="4"/>
      <c r="AM115" s="4"/>
      <c r="AN115" s="4"/>
      <c r="AO115" s="4"/>
      <c r="AP115" s="73"/>
      <c r="AQ115" s="5"/>
      <c r="AR115" s="4"/>
      <c r="AS115">
        <f>tblRRData[[#This Row],[Intake date]]-tblRRData[[#This Row],[Application date]]</f>
        <v>0</v>
      </c>
      <c r="AT115">
        <f>tblRRData[[#This Row],[Final departure date]]-tblRRData[[#This Row],[Intake date]]</f>
        <v>0</v>
      </c>
      <c r="AU115" t="str">
        <f>IF(tblRRData[[#This Row],[Final departure date]]&gt;0,IF(MONTH(tblRRData[[#This Row],[Final departure date]])&lt;4,"Q3",IF(MONTH(tblRRData[[#This Row],[Final departure date]])&lt;7,"Q4",IF(MONTH(tblRRData[[#This Row],[Final departure date]])&lt;10,"Q1","Q2"))),"")</f>
        <v/>
      </c>
    </row>
    <row r="116" spans="2:47" ht="15" customHeight="1">
      <c r="B116">
        <v>109</v>
      </c>
      <c r="C116" s="4"/>
      <c r="D116" t="str">
        <f>_xlfn.XLOOKUP(tblRRData[[#This Row],[Recovery Residence Name/Location]],luLocation[Location],luLocation[Organization],"")</f>
        <v/>
      </c>
      <c r="E116" t="str" cm="1">
        <f t="array" ref="E116">IFERROR(_xlfn.XLOOKUP(tblRRData[[#This Row],[Recovery Residence Name/Location]],luLocation[[#All],[Location]],luLocation[[#All],[Location Code]])&amp;"-"&amp;tblRRData[[#This Row],[RR Row Number]]&amp;"-"&amp;SFY,"")</f>
        <v/>
      </c>
      <c r="F116" s="4"/>
      <c r="G116" s="5"/>
      <c r="H116" s="5"/>
      <c r="I116" s="5"/>
      <c r="J116" s="4"/>
      <c r="K116" s="4"/>
      <c r="L116" s="4"/>
      <c r="M116" s="4"/>
      <c r="N116" s="4"/>
      <c r="O116" s="4"/>
      <c r="P116" s="4"/>
      <c r="Q116" s="4"/>
      <c r="R116" s="4"/>
      <c r="S116" s="4"/>
      <c r="T116" s="4"/>
      <c r="U116" s="4"/>
      <c r="V116" s="4"/>
      <c r="W116" s="4"/>
      <c r="X116" s="73"/>
      <c r="Y116" s="5"/>
      <c r="Z116" s="4"/>
      <c r="AA116" s="4"/>
      <c r="AB116" s="4"/>
      <c r="AC116" s="5"/>
      <c r="AD116" s="4"/>
      <c r="AE116" s="5"/>
      <c r="AF116" s="4"/>
      <c r="AG116" s="4"/>
      <c r="AH116" s="4"/>
      <c r="AI116" s="4"/>
      <c r="AJ116" s="4"/>
      <c r="AK116" s="4"/>
      <c r="AL116" s="4"/>
      <c r="AM116" s="4"/>
      <c r="AN116" s="4"/>
      <c r="AO116" s="4"/>
      <c r="AP116" s="73"/>
      <c r="AQ116" s="5"/>
      <c r="AR116" s="4"/>
      <c r="AS116">
        <f>tblRRData[[#This Row],[Intake date]]-tblRRData[[#This Row],[Application date]]</f>
        <v>0</v>
      </c>
      <c r="AT116">
        <f>tblRRData[[#This Row],[Final departure date]]-tblRRData[[#This Row],[Intake date]]</f>
        <v>0</v>
      </c>
      <c r="AU116" t="str">
        <f>IF(tblRRData[[#This Row],[Final departure date]]&gt;0,IF(MONTH(tblRRData[[#This Row],[Final departure date]])&lt;4,"Q3",IF(MONTH(tblRRData[[#This Row],[Final departure date]])&lt;7,"Q4",IF(MONTH(tblRRData[[#This Row],[Final departure date]])&lt;10,"Q1","Q2"))),"")</f>
        <v/>
      </c>
    </row>
    <row r="117" spans="2:47" ht="15" customHeight="1">
      <c r="B117">
        <v>110</v>
      </c>
      <c r="C117" s="4"/>
      <c r="D117" t="str">
        <f>_xlfn.XLOOKUP(tblRRData[[#This Row],[Recovery Residence Name/Location]],luLocation[Location],luLocation[Organization],"")</f>
        <v/>
      </c>
      <c r="E117" t="str" cm="1">
        <f t="array" ref="E117">IFERROR(_xlfn.XLOOKUP(tblRRData[[#This Row],[Recovery Residence Name/Location]],luLocation[[#All],[Location]],luLocation[[#All],[Location Code]])&amp;"-"&amp;tblRRData[[#This Row],[RR Row Number]]&amp;"-"&amp;SFY,"")</f>
        <v/>
      </c>
      <c r="F117" s="4"/>
      <c r="G117" s="5"/>
      <c r="H117" s="5"/>
      <c r="I117" s="5"/>
      <c r="J117" s="4"/>
      <c r="K117" s="4"/>
      <c r="L117" s="4"/>
      <c r="M117" s="4"/>
      <c r="N117" s="4"/>
      <c r="O117" s="4"/>
      <c r="P117" s="4"/>
      <c r="Q117" s="4"/>
      <c r="R117" s="4"/>
      <c r="S117" s="4"/>
      <c r="T117" s="4"/>
      <c r="U117" s="4"/>
      <c r="V117" s="4"/>
      <c r="W117" s="4"/>
      <c r="X117" s="73"/>
      <c r="Y117" s="5"/>
      <c r="Z117" s="4"/>
      <c r="AA117" s="4"/>
      <c r="AB117" s="4"/>
      <c r="AC117" s="5"/>
      <c r="AD117" s="4"/>
      <c r="AE117" s="5"/>
      <c r="AF117" s="4"/>
      <c r="AG117" s="4"/>
      <c r="AH117" s="4"/>
      <c r="AI117" s="4"/>
      <c r="AJ117" s="4"/>
      <c r="AK117" s="4"/>
      <c r="AL117" s="4"/>
      <c r="AM117" s="4"/>
      <c r="AN117" s="4"/>
      <c r="AO117" s="4"/>
      <c r="AP117" s="73"/>
      <c r="AQ117" s="5"/>
      <c r="AR117" s="4"/>
      <c r="AS117">
        <f>tblRRData[[#This Row],[Intake date]]-tblRRData[[#This Row],[Application date]]</f>
        <v>0</v>
      </c>
      <c r="AT117">
        <f>tblRRData[[#This Row],[Final departure date]]-tblRRData[[#This Row],[Intake date]]</f>
        <v>0</v>
      </c>
      <c r="AU117" t="str">
        <f>IF(tblRRData[[#This Row],[Final departure date]]&gt;0,IF(MONTH(tblRRData[[#This Row],[Final departure date]])&lt;4,"Q3",IF(MONTH(tblRRData[[#This Row],[Final departure date]])&lt;7,"Q4",IF(MONTH(tblRRData[[#This Row],[Final departure date]])&lt;10,"Q1","Q2"))),"")</f>
        <v/>
      </c>
    </row>
    <row r="118" spans="2:47" ht="15" customHeight="1">
      <c r="B118">
        <v>111</v>
      </c>
      <c r="C118" s="4"/>
      <c r="D118" t="str">
        <f>_xlfn.XLOOKUP(tblRRData[[#This Row],[Recovery Residence Name/Location]],luLocation[Location],luLocation[Organization],"")</f>
        <v/>
      </c>
      <c r="E118" t="str" cm="1">
        <f t="array" ref="E118">IFERROR(_xlfn.XLOOKUP(tblRRData[[#This Row],[Recovery Residence Name/Location]],luLocation[[#All],[Location]],luLocation[[#All],[Location Code]])&amp;"-"&amp;tblRRData[[#This Row],[RR Row Number]]&amp;"-"&amp;SFY,"")</f>
        <v/>
      </c>
      <c r="F118" s="4"/>
      <c r="G118" s="5"/>
      <c r="H118" s="5"/>
      <c r="I118" s="5"/>
      <c r="J118" s="4"/>
      <c r="K118" s="4"/>
      <c r="L118" s="4"/>
      <c r="M118" s="4"/>
      <c r="N118" s="4"/>
      <c r="O118" s="4"/>
      <c r="P118" s="4"/>
      <c r="Q118" s="4"/>
      <c r="R118" s="4"/>
      <c r="S118" s="4"/>
      <c r="T118" s="4"/>
      <c r="U118" s="4"/>
      <c r="V118" s="4"/>
      <c r="W118" s="4"/>
      <c r="X118" s="73"/>
      <c r="Y118" s="5"/>
      <c r="Z118" s="4"/>
      <c r="AA118" s="4"/>
      <c r="AB118" s="4"/>
      <c r="AC118" s="5"/>
      <c r="AD118" s="4"/>
      <c r="AE118" s="5"/>
      <c r="AF118" s="4"/>
      <c r="AG118" s="4"/>
      <c r="AH118" s="4"/>
      <c r="AI118" s="4"/>
      <c r="AJ118" s="4"/>
      <c r="AK118" s="4"/>
      <c r="AL118" s="4"/>
      <c r="AM118" s="4"/>
      <c r="AN118" s="4"/>
      <c r="AO118" s="4"/>
      <c r="AP118" s="73"/>
      <c r="AQ118" s="5"/>
      <c r="AR118" s="4"/>
      <c r="AS118">
        <f>tblRRData[[#This Row],[Intake date]]-tblRRData[[#This Row],[Application date]]</f>
        <v>0</v>
      </c>
      <c r="AT118">
        <f>tblRRData[[#This Row],[Final departure date]]-tblRRData[[#This Row],[Intake date]]</f>
        <v>0</v>
      </c>
      <c r="AU118" t="str">
        <f>IF(tblRRData[[#This Row],[Final departure date]]&gt;0,IF(MONTH(tblRRData[[#This Row],[Final departure date]])&lt;4,"Q3",IF(MONTH(tblRRData[[#This Row],[Final departure date]])&lt;7,"Q4",IF(MONTH(tblRRData[[#This Row],[Final departure date]])&lt;10,"Q1","Q2"))),"")</f>
        <v/>
      </c>
    </row>
    <row r="119" spans="2:47" ht="15" customHeight="1">
      <c r="B119">
        <v>112</v>
      </c>
      <c r="C119" s="4"/>
      <c r="D119" t="str">
        <f>_xlfn.XLOOKUP(tblRRData[[#This Row],[Recovery Residence Name/Location]],luLocation[Location],luLocation[Organization],"")</f>
        <v/>
      </c>
      <c r="E119" t="str" cm="1">
        <f t="array" ref="E119">IFERROR(_xlfn.XLOOKUP(tblRRData[[#This Row],[Recovery Residence Name/Location]],luLocation[[#All],[Location]],luLocation[[#All],[Location Code]])&amp;"-"&amp;tblRRData[[#This Row],[RR Row Number]]&amp;"-"&amp;SFY,"")</f>
        <v/>
      </c>
      <c r="F119" s="4"/>
      <c r="G119" s="5"/>
      <c r="H119" s="5"/>
      <c r="I119" s="5"/>
      <c r="J119" s="4"/>
      <c r="K119" s="4"/>
      <c r="L119" s="4"/>
      <c r="M119" s="4"/>
      <c r="N119" s="4"/>
      <c r="O119" s="4"/>
      <c r="P119" s="4"/>
      <c r="Q119" s="4"/>
      <c r="R119" s="4"/>
      <c r="S119" s="4"/>
      <c r="T119" s="4"/>
      <c r="U119" s="4"/>
      <c r="V119" s="4"/>
      <c r="W119" s="4"/>
      <c r="X119" s="73"/>
      <c r="Y119" s="5"/>
      <c r="Z119" s="4"/>
      <c r="AA119" s="4"/>
      <c r="AB119" s="4"/>
      <c r="AC119" s="5"/>
      <c r="AD119" s="4"/>
      <c r="AE119" s="5"/>
      <c r="AF119" s="4"/>
      <c r="AG119" s="4"/>
      <c r="AH119" s="4"/>
      <c r="AI119" s="4"/>
      <c r="AJ119" s="4"/>
      <c r="AK119" s="4"/>
      <c r="AL119" s="4"/>
      <c r="AM119" s="4"/>
      <c r="AN119" s="4"/>
      <c r="AO119" s="4"/>
      <c r="AP119" s="73"/>
      <c r="AQ119" s="5"/>
      <c r="AR119" s="4"/>
      <c r="AS119">
        <f>tblRRData[[#This Row],[Intake date]]-tblRRData[[#This Row],[Application date]]</f>
        <v>0</v>
      </c>
      <c r="AT119">
        <f>tblRRData[[#This Row],[Final departure date]]-tblRRData[[#This Row],[Intake date]]</f>
        <v>0</v>
      </c>
      <c r="AU119" t="str">
        <f>IF(tblRRData[[#This Row],[Final departure date]]&gt;0,IF(MONTH(tblRRData[[#This Row],[Final departure date]])&lt;4,"Q3",IF(MONTH(tblRRData[[#This Row],[Final departure date]])&lt;7,"Q4",IF(MONTH(tblRRData[[#This Row],[Final departure date]])&lt;10,"Q1","Q2"))),"")</f>
        <v/>
      </c>
    </row>
    <row r="120" spans="2:47" ht="15" customHeight="1">
      <c r="B120">
        <v>113</v>
      </c>
      <c r="C120" s="4"/>
      <c r="D120" t="str">
        <f>_xlfn.XLOOKUP(tblRRData[[#This Row],[Recovery Residence Name/Location]],luLocation[Location],luLocation[Organization],"")</f>
        <v/>
      </c>
      <c r="E120" t="str" cm="1">
        <f t="array" ref="E120">IFERROR(_xlfn.XLOOKUP(tblRRData[[#This Row],[Recovery Residence Name/Location]],luLocation[[#All],[Location]],luLocation[[#All],[Location Code]])&amp;"-"&amp;tblRRData[[#This Row],[RR Row Number]]&amp;"-"&amp;SFY,"")</f>
        <v/>
      </c>
      <c r="F120" s="4"/>
      <c r="G120" s="5"/>
      <c r="H120" s="5"/>
      <c r="I120" s="5"/>
      <c r="J120" s="4"/>
      <c r="K120" s="4"/>
      <c r="L120" s="4"/>
      <c r="M120" s="4"/>
      <c r="N120" s="4"/>
      <c r="O120" s="4"/>
      <c r="P120" s="4"/>
      <c r="Q120" s="4"/>
      <c r="R120" s="4"/>
      <c r="S120" s="4"/>
      <c r="T120" s="4"/>
      <c r="U120" s="4"/>
      <c r="V120" s="4"/>
      <c r="W120" s="4"/>
      <c r="X120" s="73"/>
      <c r="Y120" s="5"/>
      <c r="Z120" s="4"/>
      <c r="AA120" s="4"/>
      <c r="AB120" s="4"/>
      <c r="AC120" s="5"/>
      <c r="AD120" s="4"/>
      <c r="AE120" s="5"/>
      <c r="AF120" s="4"/>
      <c r="AG120" s="4"/>
      <c r="AH120" s="4"/>
      <c r="AI120" s="4"/>
      <c r="AJ120" s="4"/>
      <c r="AK120" s="4"/>
      <c r="AL120" s="4"/>
      <c r="AM120" s="4"/>
      <c r="AN120" s="4"/>
      <c r="AO120" s="4"/>
      <c r="AP120" s="73"/>
      <c r="AQ120" s="5"/>
      <c r="AR120" s="4"/>
      <c r="AS120">
        <f>tblRRData[[#This Row],[Intake date]]-tblRRData[[#This Row],[Application date]]</f>
        <v>0</v>
      </c>
      <c r="AT120">
        <f>tblRRData[[#This Row],[Final departure date]]-tblRRData[[#This Row],[Intake date]]</f>
        <v>0</v>
      </c>
      <c r="AU120" t="str">
        <f>IF(tblRRData[[#This Row],[Final departure date]]&gt;0,IF(MONTH(tblRRData[[#This Row],[Final departure date]])&lt;4,"Q3",IF(MONTH(tblRRData[[#This Row],[Final departure date]])&lt;7,"Q4",IF(MONTH(tblRRData[[#This Row],[Final departure date]])&lt;10,"Q1","Q2"))),"")</f>
        <v/>
      </c>
    </row>
    <row r="121" spans="2:47" ht="15" customHeight="1">
      <c r="B121">
        <v>114</v>
      </c>
      <c r="C121" s="4"/>
      <c r="D121" t="str">
        <f>_xlfn.XLOOKUP(tblRRData[[#This Row],[Recovery Residence Name/Location]],luLocation[Location],luLocation[Organization],"")</f>
        <v/>
      </c>
      <c r="E121" t="str" cm="1">
        <f t="array" ref="E121">IFERROR(_xlfn.XLOOKUP(tblRRData[[#This Row],[Recovery Residence Name/Location]],luLocation[[#All],[Location]],luLocation[[#All],[Location Code]])&amp;"-"&amp;tblRRData[[#This Row],[RR Row Number]]&amp;"-"&amp;SFY,"")</f>
        <v/>
      </c>
      <c r="F121" s="4"/>
      <c r="G121" s="5"/>
      <c r="H121" s="5"/>
      <c r="I121" s="5"/>
      <c r="J121" s="4"/>
      <c r="K121" s="4"/>
      <c r="L121" s="4"/>
      <c r="M121" s="4"/>
      <c r="N121" s="4"/>
      <c r="O121" s="4"/>
      <c r="P121" s="4"/>
      <c r="Q121" s="4"/>
      <c r="R121" s="4"/>
      <c r="S121" s="4"/>
      <c r="T121" s="4"/>
      <c r="U121" s="4"/>
      <c r="V121" s="4"/>
      <c r="W121" s="4"/>
      <c r="X121" s="73"/>
      <c r="Y121" s="5"/>
      <c r="Z121" s="4"/>
      <c r="AA121" s="4"/>
      <c r="AB121" s="4"/>
      <c r="AC121" s="5"/>
      <c r="AD121" s="4"/>
      <c r="AE121" s="5"/>
      <c r="AF121" s="4"/>
      <c r="AG121" s="4"/>
      <c r="AH121" s="4"/>
      <c r="AI121" s="4"/>
      <c r="AJ121" s="4"/>
      <c r="AK121" s="4"/>
      <c r="AL121" s="4"/>
      <c r="AM121" s="4"/>
      <c r="AN121" s="4"/>
      <c r="AO121" s="4"/>
      <c r="AP121" s="73"/>
      <c r="AQ121" s="5"/>
      <c r="AR121" s="4"/>
      <c r="AS121">
        <f>tblRRData[[#This Row],[Intake date]]-tblRRData[[#This Row],[Application date]]</f>
        <v>0</v>
      </c>
      <c r="AT121">
        <f>tblRRData[[#This Row],[Final departure date]]-tblRRData[[#This Row],[Intake date]]</f>
        <v>0</v>
      </c>
      <c r="AU121" t="str">
        <f>IF(tblRRData[[#This Row],[Final departure date]]&gt;0,IF(MONTH(tblRRData[[#This Row],[Final departure date]])&lt;4,"Q3",IF(MONTH(tblRRData[[#This Row],[Final departure date]])&lt;7,"Q4",IF(MONTH(tblRRData[[#This Row],[Final departure date]])&lt;10,"Q1","Q2"))),"")</f>
        <v/>
      </c>
    </row>
    <row r="122" spans="2:47" ht="15" customHeight="1">
      <c r="B122">
        <v>115</v>
      </c>
      <c r="C122" s="4"/>
      <c r="D122" t="str">
        <f>_xlfn.XLOOKUP(tblRRData[[#This Row],[Recovery Residence Name/Location]],luLocation[Location],luLocation[Organization],"")</f>
        <v/>
      </c>
      <c r="E122" t="str" cm="1">
        <f t="array" ref="E122">IFERROR(_xlfn.XLOOKUP(tblRRData[[#This Row],[Recovery Residence Name/Location]],luLocation[[#All],[Location]],luLocation[[#All],[Location Code]])&amp;"-"&amp;tblRRData[[#This Row],[RR Row Number]]&amp;"-"&amp;SFY,"")</f>
        <v/>
      </c>
      <c r="F122" s="4"/>
      <c r="G122" s="5"/>
      <c r="H122" s="5"/>
      <c r="I122" s="5"/>
      <c r="J122" s="4"/>
      <c r="K122" s="4"/>
      <c r="L122" s="4"/>
      <c r="M122" s="4"/>
      <c r="N122" s="4"/>
      <c r="O122" s="4"/>
      <c r="P122" s="4"/>
      <c r="Q122" s="4"/>
      <c r="R122" s="4"/>
      <c r="S122" s="4"/>
      <c r="T122" s="4"/>
      <c r="U122" s="4"/>
      <c r="V122" s="4"/>
      <c r="W122" s="4"/>
      <c r="X122" s="73"/>
      <c r="Y122" s="5"/>
      <c r="Z122" s="4"/>
      <c r="AA122" s="4"/>
      <c r="AB122" s="4"/>
      <c r="AC122" s="5"/>
      <c r="AD122" s="4"/>
      <c r="AE122" s="5"/>
      <c r="AF122" s="4"/>
      <c r="AG122" s="4"/>
      <c r="AH122" s="4"/>
      <c r="AI122" s="4"/>
      <c r="AJ122" s="4"/>
      <c r="AK122" s="4"/>
      <c r="AL122" s="4"/>
      <c r="AM122" s="4"/>
      <c r="AN122" s="4"/>
      <c r="AO122" s="4"/>
      <c r="AP122" s="73"/>
      <c r="AQ122" s="5"/>
      <c r="AR122" s="4"/>
      <c r="AS122">
        <f>tblRRData[[#This Row],[Intake date]]-tblRRData[[#This Row],[Application date]]</f>
        <v>0</v>
      </c>
      <c r="AT122">
        <f>tblRRData[[#This Row],[Final departure date]]-tblRRData[[#This Row],[Intake date]]</f>
        <v>0</v>
      </c>
      <c r="AU122" t="str">
        <f>IF(tblRRData[[#This Row],[Final departure date]]&gt;0,IF(MONTH(tblRRData[[#This Row],[Final departure date]])&lt;4,"Q3",IF(MONTH(tblRRData[[#This Row],[Final departure date]])&lt;7,"Q4",IF(MONTH(tblRRData[[#This Row],[Final departure date]])&lt;10,"Q1","Q2"))),"")</f>
        <v/>
      </c>
    </row>
    <row r="123" spans="2:47" ht="15" customHeight="1">
      <c r="B123">
        <v>116</v>
      </c>
      <c r="C123" s="4"/>
      <c r="D123" t="str">
        <f>_xlfn.XLOOKUP(tblRRData[[#This Row],[Recovery Residence Name/Location]],luLocation[Location],luLocation[Organization],"")</f>
        <v/>
      </c>
      <c r="E123" t="str" cm="1">
        <f t="array" ref="E123">IFERROR(_xlfn.XLOOKUP(tblRRData[[#This Row],[Recovery Residence Name/Location]],luLocation[[#All],[Location]],luLocation[[#All],[Location Code]])&amp;"-"&amp;tblRRData[[#This Row],[RR Row Number]]&amp;"-"&amp;SFY,"")</f>
        <v/>
      </c>
      <c r="F123" s="4"/>
      <c r="G123" s="5"/>
      <c r="H123" s="5"/>
      <c r="I123" s="5"/>
      <c r="J123" s="4"/>
      <c r="K123" s="4"/>
      <c r="L123" s="4"/>
      <c r="M123" s="4"/>
      <c r="N123" s="4"/>
      <c r="O123" s="4"/>
      <c r="P123" s="4"/>
      <c r="Q123" s="4"/>
      <c r="R123" s="4"/>
      <c r="S123" s="4"/>
      <c r="T123" s="4"/>
      <c r="U123" s="4"/>
      <c r="V123" s="4"/>
      <c r="W123" s="4"/>
      <c r="X123" s="73"/>
      <c r="Y123" s="5"/>
      <c r="Z123" s="4"/>
      <c r="AA123" s="4"/>
      <c r="AB123" s="4"/>
      <c r="AC123" s="5"/>
      <c r="AD123" s="4"/>
      <c r="AE123" s="5"/>
      <c r="AF123" s="4"/>
      <c r="AG123" s="4"/>
      <c r="AH123" s="4"/>
      <c r="AI123" s="4"/>
      <c r="AJ123" s="4"/>
      <c r="AK123" s="4"/>
      <c r="AL123" s="4"/>
      <c r="AM123" s="4"/>
      <c r="AN123" s="4"/>
      <c r="AO123" s="4"/>
      <c r="AP123" s="73"/>
      <c r="AQ123" s="5"/>
      <c r="AR123" s="4"/>
      <c r="AS123">
        <f>tblRRData[[#This Row],[Intake date]]-tblRRData[[#This Row],[Application date]]</f>
        <v>0</v>
      </c>
      <c r="AT123">
        <f>tblRRData[[#This Row],[Final departure date]]-tblRRData[[#This Row],[Intake date]]</f>
        <v>0</v>
      </c>
      <c r="AU123" t="str">
        <f>IF(tblRRData[[#This Row],[Final departure date]]&gt;0,IF(MONTH(tblRRData[[#This Row],[Final departure date]])&lt;4,"Q3",IF(MONTH(tblRRData[[#This Row],[Final departure date]])&lt;7,"Q4",IF(MONTH(tblRRData[[#This Row],[Final departure date]])&lt;10,"Q1","Q2"))),"")</f>
        <v/>
      </c>
    </row>
    <row r="124" spans="2:47" ht="15" customHeight="1">
      <c r="B124">
        <v>117</v>
      </c>
      <c r="C124" s="4"/>
      <c r="D124" t="str">
        <f>_xlfn.XLOOKUP(tblRRData[[#This Row],[Recovery Residence Name/Location]],luLocation[Location],luLocation[Organization],"")</f>
        <v/>
      </c>
      <c r="E124" t="str" cm="1">
        <f t="array" ref="E124">IFERROR(_xlfn.XLOOKUP(tblRRData[[#This Row],[Recovery Residence Name/Location]],luLocation[[#All],[Location]],luLocation[[#All],[Location Code]])&amp;"-"&amp;tblRRData[[#This Row],[RR Row Number]]&amp;"-"&amp;SFY,"")</f>
        <v/>
      </c>
      <c r="F124" s="4"/>
      <c r="G124" s="5"/>
      <c r="H124" s="5"/>
      <c r="I124" s="5"/>
      <c r="J124" s="4"/>
      <c r="K124" s="4"/>
      <c r="L124" s="4"/>
      <c r="M124" s="4"/>
      <c r="N124" s="4"/>
      <c r="O124" s="4"/>
      <c r="P124" s="4"/>
      <c r="Q124" s="4"/>
      <c r="R124" s="4"/>
      <c r="S124" s="4"/>
      <c r="T124" s="4"/>
      <c r="U124" s="4"/>
      <c r="V124" s="4"/>
      <c r="W124" s="4"/>
      <c r="X124" s="73"/>
      <c r="Y124" s="5"/>
      <c r="Z124" s="4"/>
      <c r="AA124" s="4"/>
      <c r="AB124" s="4"/>
      <c r="AC124" s="5"/>
      <c r="AD124" s="4"/>
      <c r="AE124" s="5"/>
      <c r="AF124" s="4"/>
      <c r="AG124" s="4"/>
      <c r="AH124" s="4"/>
      <c r="AI124" s="4"/>
      <c r="AJ124" s="4"/>
      <c r="AK124" s="4"/>
      <c r="AL124" s="4"/>
      <c r="AM124" s="4"/>
      <c r="AN124" s="4"/>
      <c r="AO124" s="4"/>
      <c r="AP124" s="73"/>
      <c r="AQ124" s="5"/>
      <c r="AR124" s="4"/>
      <c r="AS124">
        <f>tblRRData[[#This Row],[Intake date]]-tblRRData[[#This Row],[Application date]]</f>
        <v>0</v>
      </c>
      <c r="AT124">
        <f>tblRRData[[#This Row],[Final departure date]]-tblRRData[[#This Row],[Intake date]]</f>
        <v>0</v>
      </c>
      <c r="AU124" t="str">
        <f>IF(tblRRData[[#This Row],[Final departure date]]&gt;0,IF(MONTH(tblRRData[[#This Row],[Final departure date]])&lt;4,"Q3",IF(MONTH(tblRRData[[#This Row],[Final departure date]])&lt;7,"Q4",IF(MONTH(tblRRData[[#This Row],[Final departure date]])&lt;10,"Q1","Q2"))),"")</f>
        <v/>
      </c>
    </row>
    <row r="125" spans="2:47" ht="15" customHeight="1">
      <c r="B125">
        <v>118</v>
      </c>
      <c r="C125" s="4"/>
      <c r="D125" t="str">
        <f>_xlfn.XLOOKUP(tblRRData[[#This Row],[Recovery Residence Name/Location]],luLocation[Location],luLocation[Organization],"")</f>
        <v/>
      </c>
      <c r="E125" t="str" cm="1">
        <f t="array" ref="E125">IFERROR(_xlfn.XLOOKUP(tblRRData[[#This Row],[Recovery Residence Name/Location]],luLocation[[#All],[Location]],luLocation[[#All],[Location Code]])&amp;"-"&amp;tblRRData[[#This Row],[RR Row Number]]&amp;"-"&amp;SFY,"")</f>
        <v/>
      </c>
      <c r="F125" s="4"/>
      <c r="G125" s="5"/>
      <c r="H125" s="5"/>
      <c r="I125" s="5"/>
      <c r="J125" s="4"/>
      <c r="K125" s="4"/>
      <c r="L125" s="4"/>
      <c r="M125" s="4"/>
      <c r="N125" s="4"/>
      <c r="O125" s="4"/>
      <c r="P125" s="4"/>
      <c r="Q125" s="4"/>
      <c r="R125" s="4"/>
      <c r="S125" s="4"/>
      <c r="T125" s="4"/>
      <c r="U125" s="4"/>
      <c r="V125" s="4"/>
      <c r="W125" s="4"/>
      <c r="X125" s="73"/>
      <c r="Y125" s="5"/>
      <c r="Z125" s="4"/>
      <c r="AA125" s="4"/>
      <c r="AB125" s="4"/>
      <c r="AC125" s="5"/>
      <c r="AD125" s="4"/>
      <c r="AE125" s="5"/>
      <c r="AF125" s="4"/>
      <c r="AG125" s="4"/>
      <c r="AH125" s="4"/>
      <c r="AI125" s="4"/>
      <c r="AJ125" s="4"/>
      <c r="AK125" s="4"/>
      <c r="AL125" s="4"/>
      <c r="AM125" s="4"/>
      <c r="AN125" s="4"/>
      <c r="AO125" s="4"/>
      <c r="AP125" s="73"/>
      <c r="AQ125" s="5"/>
      <c r="AR125" s="4"/>
      <c r="AS125">
        <f>tblRRData[[#This Row],[Intake date]]-tblRRData[[#This Row],[Application date]]</f>
        <v>0</v>
      </c>
      <c r="AT125">
        <f>tblRRData[[#This Row],[Final departure date]]-tblRRData[[#This Row],[Intake date]]</f>
        <v>0</v>
      </c>
      <c r="AU125" t="str">
        <f>IF(tblRRData[[#This Row],[Final departure date]]&gt;0,IF(MONTH(tblRRData[[#This Row],[Final departure date]])&lt;4,"Q3",IF(MONTH(tblRRData[[#This Row],[Final departure date]])&lt;7,"Q4",IF(MONTH(tblRRData[[#This Row],[Final departure date]])&lt;10,"Q1","Q2"))),"")</f>
        <v/>
      </c>
    </row>
    <row r="126" spans="2:47" ht="15" customHeight="1">
      <c r="B126">
        <v>119</v>
      </c>
      <c r="C126" s="4"/>
      <c r="D126" t="str">
        <f>_xlfn.XLOOKUP(tblRRData[[#This Row],[Recovery Residence Name/Location]],luLocation[Location],luLocation[Organization],"")</f>
        <v/>
      </c>
      <c r="E126" t="str" cm="1">
        <f t="array" ref="E126">IFERROR(_xlfn.XLOOKUP(tblRRData[[#This Row],[Recovery Residence Name/Location]],luLocation[[#All],[Location]],luLocation[[#All],[Location Code]])&amp;"-"&amp;tblRRData[[#This Row],[RR Row Number]]&amp;"-"&amp;SFY,"")</f>
        <v/>
      </c>
      <c r="F126" s="4"/>
      <c r="G126" s="5"/>
      <c r="H126" s="5"/>
      <c r="I126" s="5"/>
      <c r="J126" s="4"/>
      <c r="K126" s="4"/>
      <c r="L126" s="4"/>
      <c r="M126" s="4"/>
      <c r="N126" s="4"/>
      <c r="O126" s="4"/>
      <c r="P126" s="4"/>
      <c r="Q126" s="4"/>
      <c r="R126" s="4"/>
      <c r="S126" s="4"/>
      <c r="T126" s="4"/>
      <c r="U126" s="4"/>
      <c r="V126" s="4"/>
      <c r="W126" s="4"/>
      <c r="X126" s="73"/>
      <c r="Y126" s="5"/>
      <c r="Z126" s="4"/>
      <c r="AA126" s="4"/>
      <c r="AB126" s="4"/>
      <c r="AC126" s="5"/>
      <c r="AD126" s="4"/>
      <c r="AE126" s="5"/>
      <c r="AF126" s="4"/>
      <c r="AG126" s="4"/>
      <c r="AH126" s="4"/>
      <c r="AI126" s="4"/>
      <c r="AJ126" s="4"/>
      <c r="AK126" s="4"/>
      <c r="AL126" s="4"/>
      <c r="AM126" s="4"/>
      <c r="AN126" s="4"/>
      <c r="AO126" s="4"/>
      <c r="AP126" s="73"/>
      <c r="AQ126" s="5"/>
      <c r="AR126" s="4"/>
      <c r="AS126">
        <f>tblRRData[[#This Row],[Intake date]]-tblRRData[[#This Row],[Application date]]</f>
        <v>0</v>
      </c>
      <c r="AT126">
        <f>tblRRData[[#This Row],[Final departure date]]-tblRRData[[#This Row],[Intake date]]</f>
        <v>0</v>
      </c>
      <c r="AU126" t="str">
        <f>IF(tblRRData[[#This Row],[Final departure date]]&gt;0,IF(MONTH(tblRRData[[#This Row],[Final departure date]])&lt;4,"Q3",IF(MONTH(tblRRData[[#This Row],[Final departure date]])&lt;7,"Q4",IF(MONTH(tblRRData[[#This Row],[Final departure date]])&lt;10,"Q1","Q2"))),"")</f>
        <v/>
      </c>
    </row>
    <row r="127" spans="2:47" ht="15" customHeight="1">
      <c r="B127">
        <v>120</v>
      </c>
      <c r="C127" s="4"/>
      <c r="D127" t="str">
        <f>_xlfn.XLOOKUP(tblRRData[[#This Row],[Recovery Residence Name/Location]],luLocation[Location],luLocation[Organization],"")</f>
        <v/>
      </c>
      <c r="E127" t="str" cm="1">
        <f t="array" ref="E127">IFERROR(_xlfn.XLOOKUP(tblRRData[[#This Row],[Recovery Residence Name/Location]],luLocation[[#All],[Location]],luLocation[[#All],[Location Code]])&amp;"-"&amp;tblRRData[[#This Row],[RR Row Number]]&amp;"-"&amp;SFY,"")</f>
        <v/>
      </c>
      <c r="F127" s="4"/>
      <c r="G127" s="5"/>
      <c r="H127" s="5"/>
      <c r="I127" s="5"/>
      <c r="J127" s="4"/>
      <c r="K127" s="4"/>
      <c r="L127" s="4"/>
      <c r="M127" s="4"/>
      <c r="N127" s="4"/>
      <c r="O127" s="4"/>
      <c r="P127" s="4"/>
      <c r="Q127" s="4"/>
      <c r="R127" s="4"/>
      <c r="S127" s="4"/>
      <c r="T127" s="4"/>
      <c r="U127" s="4"/>
      <c r="V127" s="4"/>
      <c r="W127" s="4"/>
      <c r="X127" s="73"/>
      <c r="Y127" s="5"/>
      <c r="Z127" s="4"/>
      <c r="AA127" s="4"/>
      <c r="AB127" s="4"/>
      <c r="AC127" s="5"/>
      <c r="AD127" s="4"/>
      <c r="AE127" s="5"/>
      <c r="AF127" s="4"/>
      <c r="AG127" s="4"/>
      <c r="AH127" s="4"/>
      <c r="AI127" s="4"/>
      <c r="AJ127" s="4"/>
      <c r="AK127" s="4"/>
      <c r="AL127" s="4"/>
      <c r="AM127" s="4"/>
      <c r="AN127" s="4"/>
      <c r="AO127" s="4"/>
      <c r="AP127" s="73"/>
      <c r="AQ127" s="5"/>
      <c r="AR127" s="4"/>
      <c r="AS127">
        <f>tblRRData[[#This Row],[Intake date]]-tblRRData[[#This Row],[Application date]]</f>
        <v>0</v>
      </c>
      <c r="AT127">
        <f>tblRRData[[#This Row],[Final departure date]]-tblRRData[[#This Row],[Intake date]]</f>
        <v>0</v>
      </c>
      <c r="AU127" t="str">
        <f>IF(tblRRData[[#This Row],[Final departure date]]&gt;0,IF(MONTH(tblRRData[[#This Row],[Final departure date]])&lt;4,"Q3",IF(MONTH(tblRRData[[#This Row],[Final departure date]])&lt;7,"Q4",IF(MONTH(tblRRData[[#This Row],[Final departure date]])&lt;10,"Q1","Q2"))),"")</f>
        <v/>
      </c>
    </row>
    <row r="128" spans="2:47" ht="15" customHeight="1">
      <c r="B128">
        <v>121</v>
      </c>
      <c r="C128" s="4"/>
      <c r="D128" t="str">
        <f>_xlfn.XLOOKUP(tblRRData[[#This Row],[Recovery Residence Name/Location]],luLocation[Location],luLocation[Organization],"")</f>
        <v/>
      </c>
      <c r="E128" t="str" cm="1">
        <f t="array" ref="E128">IFERROR(_xlfn.XLOOKUP(tblRRData[[#This Row],[Recovery Residence Name/Location]],luLocation[[#All],[Location]],luLocation[[#All],[Location Code]])&amp;"-"&amp;tblRRData[[#This Row],[RR Row Number]]&amp;"-"&amp;SFY,"")</f>
        <v/>
      </c>
      <c r="F128" s="4"/>
      <c r="G128" s="5"/>
      <c r="H128" s="5"/>
      <c r="I128" s="5"/>
      <c r="J128" s="4"/>
      <c r="K128" s="4"/>
      <c r="L128" s="4"/>
      <c r="M128" s="4"/>
      <c r="N128" s="4"/>
      <c r="O128" s="4"/>
      <c r="P128" s="4"/>
      <c r="Q128" s="4"/>
      <c r="R128" s="4"/>
      <c r="S128" s="4"/>
      <c r="T128" s="4"/>
      <c r="U128" s="4"/>
      <c r="V128" s="4"/>
      <c r="W128" s="4"/>
      <c r="X128" s="73"/>
      <c r="Y128" s="5"/>
      <c r="Z128" s="4"/>
      <c r="AA128" s="4"/>
      <c r="AB128" s="4"/>
      <c r="AC128" s="5"/>
      <c r="AD128" s="4"/>
      <c r="AE128" s="5"/>
      <c r="AF128" s="4"/>
      <c r="AG128" s="4"/>
      <c r="AH128" s="4"/>
      <c r="AI128" s="4"/>
      <c r="AJ128" s="4"/>
      <c r="AK128" s="4"/>
      <c r="AL128" s="4"/>
      <c r="AM128" s="4"/>
      <c r="AN128" s="4"/>
      <c r="AO128" s="4"/>
      <c r="AP128" s="73"/>
      <c r="AQ128" s="5"/>
      <c r="AR128" s="4"/>
      <c r="AS128">
        <f>tblRRData[[#This Row],[Intake date]]-tblRRData[[#This Row],[Application date]]</f>
        <v>0</v>
      </c>
      <c r="AT128">
        <f>tblRRData[[#This Row],[Final departure date]]-tblRRData[[#This Row],[Intake date]]</f>
        <v>0</v>
      </c>
      <c r="AU128" t="str">
        <f>IF(tblRRData[[#This Row],[Final departure date]]&gt;0,IF(MONTH(tblRRData[[#This Row],[Final departure date]])&lt;4,"Q3",IF(MONTH(tblRRData[[#This Row],[Final departure date]])&lt;7,"Q4",IF(MONTH(tblRRData[[#This Row],[Final departure date]])&lt;10,"Q1","Q2"))),"")</f>
        <v/>
      </c>
    </row>
    <row r="129" spans="2:47" ht="15" customHeight="1">
      <c r="B129">
        <v>122</v>
      </c>
      <c r="C129" s="4"/>
      <c r="D129" t="str">
        <f>_xlfn.XLOOKUP(tblRRData[[#This Row],[Recovery Residence Name/Location]],luLocation[Location],luLocation[Organization],"")</f>
        <v/>
      </c>
      <c r="E129" t="str" cm="1">
        <f t="array" ref="E129">IFERROR(_xlfn.XLOOKUP(tblRRData[[#This Row],[Recovery Residence Name/Location]],luLocation[[#All],[Location]],luLocation[[#All],[Location Code]])&amp;"-"&amp;tblRRData[[#This Row],[RR Row Number]]&amp;"-"&amp;SFY,"")</f>
        <v/>
      </c>
      <c r="F129" s="4"/>
      <c r="G129" s="5"/>
      <c r="H129" s="5"/>
      <c r="I129" s="5"/>
      <c r="J129" s="4"/>
      <c r="K129" s="4"/>
      <c r="L129" s="4"/>
      <c r="M129" s="4"/>
      <c r="N129" s="4"/>
      <c r="O129" s="4"/>
      <c r="P129" s="4"/>
      <c r="Q129" s="4"/>
      <c r="R129" s="4"/>
      <c r="S129" s="4"/>
      <c r="T129" s="4"/>
      <c r="U129" s="4"/>
      <c r="V129" s="4"/>
      <c r="W129" s="4"/>
      <c r="X129" s="73"/>
      <c r="Y129" s="5"/>
      <c r="Z129" s="4"/>
      <c r="AA129" s="4"/>
      <c r="AB129" s="4"/>
      <c r="AC129" s="5"/>
      <c r="AD129" s="4"/>
      <c r="AE129" s="5"/>
      <c r="AF129" s="4"/>
      <c r="AG129" s="4"/>
      <c r="AH129" s="4"/>
      <c r="AI129" s="4"/>
      <c r="AJ129" s="4"/>
      <c r="AK129" s="4"/>
      <c r="AL129" s="4"/>
      <c r="AM129" s="4"/>
      <c r="AN129" s="4"/>
      <c r="AO129" s="4"/>
      <c r="AP129" s="73"/>
      <c r="AQ129" s="5"/>
      <c r="AR129" s="4"/>
      <c r="AS129">
        <f>tblRRData[[#This Row],[Intake date]]-tblRRData[[#This Row],[Application date]]</f>
        <v>0</v>
      </c>
      <c r="AT129">
        <f>tblRRData[[#This Row],[Final departure date]]-tblRRData[[#This Row],[Intake date]]</f>
        <v>0</v>
      </c>
      <c r="AU129" t="str">
        <f>IF(tblRRData[[#This Row],[Final departure date]]&gt;0,IF(MONTH(tblRRData[[#This Row],[Final departure date]])&lt;4,"Q3",IF(MONTH(tblRRData[[#This Row],[Final departure date]])&lt;7,"Q4",IF(MONTH(tblRRData[[#This Row],[Final departure date]])&lt;10,"Q1","Q2"))),"")</f>
        <v/>
      </c>
    </row>
    <row r="130" spans="2:47" ht="15" customHeight="1">
      <c r="B130">
        <v>123</v>
      </c>
      <c r="C130" s="4"/>
      <c r="D130" t="str">
        <f>_xlfn.XLOOKUP(tblRRData[[#This Row],[Recovery Residence Name/Location]],luLocation[Location],luLocation[Organization],"")</f>
        <v/>
      </c>
      <c r="E130" t="str" cm="1">
        <f t="array" ref="E130">IFERROR(_xlfn.XLOOKUP(tblRRData[[#This Row],[Recovery Residence Name/Location]],luLocation[[#All],[Location]],luLocation[[#All],[Location Code]])&amp;"-"&amp;tblRRData[[#This Row],[RR Row Number]]&amp;"-"&amp;SFY,"")</f>
        <v/>
      </c>
      <c r="F130" s="4"/>
      <c r="G130" s="5"/>
      <c r="H130" s="5"/>
      <c r="I130" s="5"/>
      <c r="J130" s="4"/>
      <c r="K130" s="4"/>
      <c r="L130" s="4"/>
      <c r="M130" s="4"/>
      <c r="N130" s="4"/>
      <c r="O130" s="4"/>
      <c r="P130" s="4"/>
      <c r="Q130" s="4"/>
      <c r="R130" s="4"/>
      <c r="S130" s="4"/>
      <c r="T130" s="4"/>
      <c r="U130" s="4"/>
      <c r="V130" s="4"/>
      <c r="W130" s="4"/>
      <c r="X130" s="73"/>
      <c r="Y130" s="5"/>
      <c r="Z130" s="4"/>
      <c r="AA130" s="4"/>
      <c r="AB130" s="4"/>
      <c r="AC130" s="5"/>
      <c r="AD130" s="4"/>
      <c r="AE130" s="5"/>
      <c r="AF130" s="4"/>
      <c r="AG130" s="4"/>
      <c r="AH130" s="4"/>
      <c r="AI130" s="4"/>
      <c r="AJ130" s="4"/>
      <c r="AK130" s="4"/>
      <c r="AL130" s="4"/>
      <c r="AM130" s="4"/>
      <c r="AN130" s="4"/>
      <c r="AO130" s="4"/>
      <c r="AP130" s="73"/>
      <c r="AQ130" s="5"/>
      <c r="AR130" s="4"/>
      <c r="AS130">
        <f>tblRRData[[#This Row],[Intake date]]-tblRRData[[#This Row],[Application date]]</f>
        <v>0</v>
      </c>
      <c r="AT130">
        <f>tblRRData[[#This Row],[Final departure date]]-tblRRData[[#This Row],[Intake date]]</f>
        <v>0</v>
      </c>
      <c r="AU130" t="str">
        <f>IF(tblRRData[[#This Row],[Final departure date]]&gt;0,IF(MONTH(tblRRData[[#This Row],[Final departure date]])&lt;4,"Q3",IF(MONTH(tblRRData[[#This Row],[Final departure date]])&lt;7,"Q4",IF(MONTH(tblRRData[[#This Row],[Final departure date]])&lt;10,"Q1","Q2"))),"")</f>
        <v/>
      </c>
    </row>
    <row r="131" spans="2:47" ht="15" customHeight="1">
      <c r="B131">
        <v>124</v>
      </c>
      <c r="C131" s="4"/>
      <c r="D131" t="str">
        <f>_xlfn.XLOOKUP(tblRRData[[#This Row],[Recovery Residence Name/Location]],luLocation[Location],luLocation[Organization],"")</f>
        <v/>
      </c>
      <c r="E131" t="str" cm="1">
        <f t="array" ref="E131">IFERROR(_xlfn.XLOOKUP(tblRRData[[#This Row],[Recovery Residence Name/Location]],luLocation[[#All],[Location]],luLocation[[#All],[Location Code]])&amp;"-"&amp;tblRRData[[#This Row],[RR Row Number]]&amp;"-"&amp;SFY,"")</f>
        <v/>
      </c>
      <c r="F131" s="4"/>
      <c r="G131" s="5"/>
      <c r="H131" s="5"/>
      <c r="I131" s="5"/>
      <c r="J131" s="4"/>
      <c r="K131" s="4"/>
      <c r="L131" s="4"/>
      <c r="M131" s="4"/>
      <c r="N131" s="4"/>
      <c r="O131" s="4"/>
      <c r="P131" s="4"/>
      <c r="Q131" s="4"/>
      <c r="R131" s="4"/>
      <c r="S131" s="4"/>
      <c r="T131" s="4"/>
      <c r="U131" s="4"/>
      <c r="V131" s="4"/>
      <c r="W131" s="4"/>
      <c r="X131" s="73"/>
      <c r="Y131" s="5"/>
      <c r="Z131" s="4"/>
      <c r="AA131" s="4"/>
      <c r="AB131" s="4"/>
      <c r="AC131" s="5"/>
      <c r="AD131" s="4"/>
      <c r="AE131" s="5"/>
      <c r="AF131" s="4"/>
      <c r="AG131" s="4"/>
      <c r="AH131" s="4"/>
      <c r="AI131" s="4"/>
      <c r="AJ131" s="4"/>
      <c r="AK131" s="4"/>
      <c r="AL131" s="4"/>
      <c r="AM131" s="4"/>
      <c r="AN131" s="4"/>
      <c r="AO131" s="4"/>
      <c r="AP131" s="73"/>
      <c r="AQ131" s="5"/>
      <c r="AR131" s="4"/>
      <c r="AS131">
        <f>tblRRData[[#This Row],[Intake date]]-tblRRData[[#This Row],[Application date]]</f>
        <v>0</v>
      </c>
      <c r="AT131">
        <f>tblRRData[[#This Row],[Final departure date]]-tblRRData[[#This Row],[Intake date]]</f>
        <v>0</v>
      </c>
      <c r="AU131" t="str">
        <f>IF(tblRRData[[#This Row],[Final departure date]]&gt;0,IF(MONTH(tblRRData[[#This Row],[Final departure date]])&lt;4,"Q3",IF(MONTH(tblRRData[[#This Row],[Final departure date]])&lt;7,"Q4",IF(MONTH(tblRRData[[#This Row],[Final departure date]])&lt;10,"Q1","Q2"))),"")</f>
        <v/>
      </c>
    </row>
    <row r="132" spans="2:47" ht="15" customHeight="1">
      <c r="B132">
        <v>125</v>
      </c>
      <c r="C132" s="4"/>
      <c r="D132" t="str">
        <f>_xlfn.XLOOKUP(tblRRData[[#This Row],[Recovery Residence Name/Location]],luLocation[Location],luLocation[Organization],"")</f>
        <v/>
      </c>
      <c r="E132" t="str" cm="1">
        <f t="array" ref="E132">IFERROR(_xlfn.XLOOKUP(tblRRData[[#This Row],[Recovery Residence Name/Location]],luLocation[[#All],[Location]],luLocation[[#All],[Location Code]])&amp;"-"&amp;tblRRData[[#This Row],[RR Row Number]]&amp;"-"&amp;SFY,"")</f>
        <v/>
      </c>
      <c r="F132" s="4"/>
      <c r="G132" s="5"/>
      <c r="H132" s="5"/>
      <c r="I132" s="5"/>
      <c r="J132" s="4"/>
      <c r="K132" s="4"/>
      <c r="L132" s="4"/>
      <c r="M132" s="4"/>
      <c r="N132" s="4"/>
      <c r="O132" s="4"/>
      <c r="P132" s="4"/>
      <c r="Q132" s="4"/>
      <c r="R132" s="4"/>
      <c r="S132" s="4"/>
      <c r="T132" s="4"/>
      <c r="U132" s="4"/>
      <c r="V132" s="4"/>
      <c r="W132" s="4"/>
      <c r="X132" s="73"/>
      <c r="Y132" s="5"/>
      <c r="Z132" s="4"/>
      <c r="AA132" s="4"/>
      <c r="AB132" s="4"/>
      <c r="AC132" s="5"/>
      <c r="AD132" s="4"/>
      <c r="AE132" s="5"/>
      <c r="AF132" s="4"/>
      <c r="AG132" s="4"/>
      <c r="AH132" s="4"/>
      <c r="AI132" s="4"/>
      <c r="AJ132" s="4"/>
      <c r="AK132" s="4"/>
      <c r="AL132" s="4"/>
      <c r="AM132" s="4"/>
      <c r="AN132" s="4"/>
      <c r="AO132" s="4"/>
      <c r="AP132" s="73"/>
      <c r="AQ132" s="5"/>
      <c r="AR132" s="4"/>
      <c r="AS132">
        <f>tblRRData[[#This Row],[Intake date]]-tblRRData[[#This Row],[Application date]]</f>
        <v>0</v>
      </c>
      <c r="AT132">
        <f>tblRRData[[#This Row],[Final departure date]]-tblRRData[[#This Row],[Intake date]]</f>
        <v>0</v>
      </c>
      <c r="AU132" t="str">
        <f>IF(tblRRData[[#This Row],[Final departure date]]&gt;0,IF(MONTH(tblRRData[[#This Row],[Final departure date]])&lt;4,"Q3",IF(MONTH(tblRRData[[#This Row],[Final departure date]])&lt;7,"Q4",IF(MONTH(tblRRData[[#This Row],[Final departure date]])&lt;10,"Q1","Q2"))),"")</f>
        <v/>
      </c>
    </row>
    <row r="133" spans="2:47" ht="15" customHeight="1">
      <c r="B133">
        <v>126</v>
      </c>
      <c r="C133" s="4"/>
      <c r="D133" t="str">
        <f>_xlfn.XLOOKUP(tblRRData[[#This Row],[Recovery Residence Name/Location]],luLocation[Location],luLocation[Organization],"")</f>
        <v/>
      </c>
      <c r="E133" t="str" cm="1">
        <f t="array" ref="E133">IFERROR(_xlfn.XLOOKUP(tblRRData[[#This Row],[Recovery Residence Name/Location]],luLocation[[#All],[Location]],luLocation[[#All],[Location Code]])&amp;"-"&amp;tblRRData[[#This Row],[RR Row Number]]&amp;"-"&amp;SFY,"")</f>
        <v/>
      </c>
      <c r="F133" s="4"/>
      <c r="G133" s="5"/>
      <c r="H133" s="5"/>
      <c r="I133" s="5"/>
      <c r="J133" s="4"/>
      <c r="K133" s="4"/>
      <c r="L133" s="4"/>
      <c r="M133" s="4"/>
      <c r="N133" s="4"/>
      <c r="O133" s="4"/>
      <c r="P133" s="4"/>
      <c r="Q133" s="4"/>
      <c r="R133" s="4"/>
      <c r="S133" s="4"/>
      <c r="T133" s="4"/>
      <c r="U133" s="4"/>
      <c r="V133" s="4"/>
      <c r="W133" s="4"/>
      <c r="X133" s="73"/>
      <c r="Y133" s="5"/>
      <c r="Z133" s="4"/>
      <c r="AA133" s="4"/>
      <c r="AB133" s="4"/>
      <c r="AC133" s="5"/>
      <c r="AD133" s="4"/>
      <c r="AE133" s="5"/>
      <c r="AF133" s="4"/>
      <c r="AG133" s="4"/>
      <c r="AH133" s="4"/>
      <c r="AI133" s="4"/>
      <c r="AJ133" s="4"/>
      <c r="AK133" s="4"/>
      <c r="AL133" s="4"/>
      <c r="AM133" s="4"/>
      <c r="AN133" s="4"/>
      <c r="AO133" s="4"/>
      <c r="AP133" s="73"/>
      <c r="AQ133" s="5"/>
      <c r="AR133" s="4"/>
      <c r="AS133">
        <f>tblRRData[[#This Row],[Intake date]]-tblRRData[[#This Row],[Application date]]</f>
        <v>0</v>
      </c>
      <c r="AT133">
        <f>tblRRData[[#This Row],[Final departure date]]-tblRRData[[#This Row],[Intake date]]</f>
        <v>0</v>
      </c>
      <c r="AU133" t="str">
        <f>IF(tblRRData[[#This Row],[Final departure date]]&gt;0,IF(MONTH(tblRRData[[#This Row],[Final departure date]])&lt;4,"Q3",IF(MONTH(tblRRData[[#This Row],[Final departure date]])&lt;7,"Q4",IF(MONTH(tblRRData[[#This Row],[Final departure date]])&lt;10,"Q1","Q2"))),"")</f>
        <v/>
      </c>
    </row>
    <row r="134" spans="2:47" ht="15" customHeight="1">
      <c r="B134">
        <v>127</v>
      </c>
      <c r="C134" s="4"/>
      <c r="D134" t="str">
        <f>_xlfn.XLOOKUP(tblRRData[[#This Row],[Recovery Residence Name/Location]],luLocation[Location],luLocation[Organization],"")</f>
        <v/>
      </c>
      <c r="E134" t="str" cm="1">
        <f t="array" ref="E134">IFERROR(_xlfn.XLOOKUP(tblRRData[[#This Row],[Recovery Residence Name/Location]],luLocation[[#All],[Location]],luLocation[[#All],[Location Code]])&amp;"-"&amp;tblRRData[[#This Row],[RR Row Number]]&amp;"-"&amp;SFY,"")</f>
        <v/>
      </c>
      <c r="F134" s="4"/>
      <c r="G134" s="5"/>
      <c r="H134" s="5"/>
      <c r="I134" s="5"/>
      <c r="J134" s="4"/>
      <c r="K134" s="4"/>
      <c r="L134" s="4"/>
      <c r="M134" s="4"/>
      <c r="N134" s="4"/>
      <c r="O134" s="4"/>
      <c r="P134" s="4"/>
      <c r="Q134" s="4"/>
      <c r="R134" s="4"/>
      <c r="S134" s="4"/>
      <c r="T134" s="4"/>
      <c r="U134" s="4"/>
      <c r="V134" s="4"/>
      <c r="W134" s="4"/>
      <c r="X134" s="73"/>
      <c r="Y134" s="5"/>
      <c r="Z134" s="4"/>
      <c r="AA134" s="4"/>
      <c r="AB134" s="4"/>
      <c r="AC134" s="5"/>
      <c r="AD134" s="4"/>
      <c r="AE134" s="5"/>
      <c r="AF134" s="4"/>
      <c r="AG134" s="4"/>
      <c r="AH134" s="4"/>
      <c r="AI134" s="4"/>
      <c r="AJ134" s="4"/>
      <c r="AK134" s="4"/>
      <c r="AL134" s="4"/>
      <c r="AM134" s="4"/>
      <c r="AN134" s="4"/>
      <c r="AO134" s="4"/>
      <c r="AP134" s="73"/>
      <c r="AQ134" s="5"/>
      <c r="AR134" s="4"/>
      <c r="AS134">
        <f>tblRRData[[#This Row],[Intake date]]-tblRRData[[#This Row],[Application date]]</f>
        <v>0</v>
      </c>
      <c r="AT134">
        <f>tblRRData[[#This Row],[Final departure date]]-tblRRData[[#This Row],[Intake date]]</f>
        <v>0</v>
      </c>
      <c r="AU134" t="str">
        <f>IF(tblRRData[[#This Row],[Final departure date]]&gt;0,IF(MONTH(tblRRData[[#This Row],[Final departure date]])&lt;4,"Q3",IF(MONTH(tblRRData[[#This Row],[Final departure date]])&lt;7,"Q4",IF(MONTH(tblRRData[[#This Row],[Final departure date]])&lt;10,"Q1","Q2"))),"")</f>
        <v/>
      </c>
    </row>
    <row r="135" spans="2:47" ht="15" customHeight="1">
      <c r="B135">
        <v>128</v>
      </c>
      <c r="C135" s="4"/>
      <c r="D135" t="str">
        <f>_xlfn.XLOOKUP(tblRRData[[#This Row],[Recovery Residence Name/Location]],luLocation[Location],luLocation[Organization],"")</f>
        <v/>
      </c>
      <c r="E135" t="str" cm="1">
        <f t="array" ref="E135">IFERROR(_xlfn.XLOOKUP(tblRRData[[#This Row],[Recovery Residence Name/Location]],luLocation[[#All],[Location]],luLocation[[#All],[Location Code]])&amp;"-"&amp;tblRRData[[#This Row],[RR Row Number]]&amp;"-"&amp;SFY,"")</f>
        <v/>
      </c>
      <c r="F135" s="4"/>
      <c r="G135" s="5"/>
      <c r="H135" s="5"/>
      <c r="I135" s="5"/>
      <c r="J135" s="4"/>
      <c r="K135" s="4"/>
      <c r="L135" s="4"/>
      <c r="M135" s="4"/>
      <c r="N135" s="4"/>
      <c r="O135" s="4"/>
      <c r="P135" s="4"/>
      <c r="Q135" s="4"/>
      <c r="R135" s="4"/>
      <c r="S135" s="4"/>
      <c r="T135" s="4"/>
      <c r="U135" s="4"/>
      <c r="V135" s="4"/>
      <c r="W135" s="4"/>
      <c r="X135" s="73"/>
      <c r="Y135" s="5"/>
      <c r="Z135" s="4"/>
      <c r="AA135" s="4"/>
      <c r="AB135" s="4"/>
      <c r="AC135" s="5"/>
      <c r="AD135" s="4"/>
      <c r="AE135" s="5"/>
      <c r="AF135" s="4"/>
      <c r="AG135" s="4"/>
      <c r="AH135" s="4"/>
      <c r="AI135" s="4"/>
      <c r="AJ135" s="4"/>
      <c r="AK135" s="4"/>
      <c r="AL135" s="4"/>
      <c r="AM135" s="4"/>
      <c r="AN135" s="4"/>
      <c r="AO135" s="4"/>
      <c r="AP135" s="73"/>
      <c r="AQ135" s="5"/>
      <c r="AR135" s="4"/>
      <c r="AS135">
        <f>tblRRData[[#This Row],[Intake date]]-tblRRData[[#This Row],[Application date]]</f>
        <v>0</v>
      </c>
      <c r="AT135">
        <f>tblRRData[[#This Row],[Final departure date]]-tblRRData[[#This Row],[Intake date]]</f>
        <v>0</v>
      </c>
      <c r="AU135" t="str">
        <f>IF(tblRRData[[#This Row],[Final departure date]]&gt;0,IF(MONTH(tblRRData[[#This Row],[Final departure date]])&lt;4,"Q3",IF(MONTH(tblRRData[[#This Row],[Final departure date]])&lt;7,"Q4",IF(MONTH(tblRRData[[#This Row],[Final departure date]])&lt;10,"Q1","Q2"))),"")</f>
        <v/>
      </c>
    </row>
    <row r="136" spans="2:47" ht="15" customHeight="1">
      <c r="B136">
        <v>129</v>
      </c>
      <c r="C136" s="4"/>
      <c r="D136" t="str">
        <f>_xlfn.XLOOKUP(tblRRData[[#This Row],[Recovery Residence Name/Location]],luLocation[Location],luLocation[Organization],"")</f>
        <v/>
      </c>
      <c r="E136" t="str" cm="1">
        <f t="array" ref="E136">IFERROR(_xlfn.XLOOKUP(tblRRData[[#This Row],[Recovery Residence Name/Location]],luLocation[[#All],[Location]],luLocation[[#All],[Location Code]])&amp;"-"&amp;tblRRData[[#This Row],[RR Row Number]]&amp;"-"&amp;SFY,"")</f>
        <v/>
      </c>
      <c r="F136" s="4"/>
      <c r="G136" s="5"/>
      <c r="H136" s="5"/>
      <c r="I136" s="5"/>
      <c r="J136" s="4"/>
      <c r="K136" s="4"/>
      <c r="L136" s="4"/>
      <c r="M136" s="4"/>
      <c r="N136" s="4"/>
      <c r="O136" s="4"/>
      <c r="P136" s="4"/>
      <c r="Q136" s="4"/>
      <c r="R136" s="4"/>
      <c r="S136" s="4"/>
      <c r="T136" s="4"/>
      <c r="U136" s="4"/>
      <c r="V136" s="4"/>
      <c r="W136" s="4"/>
      <c r="X136" s="73"/>
      <c r="Y136" s="5"/>
      <c r="Z136" s="4"/>
      <c r="AA136" s="4"/>
      <c r="AB136" s="4"/>
      <c r="AC136" s="5"/>
      <c r="AD136" s="4"/>
      <c r="AE136" s="5"/>
      <c r="AF136" s="4"/>
      <c r="AG136" s="4"/>
      <c r="AH136" s="4"/>
      <c r="AI136" s="4"/>
      <c r="AJ136" s="4"/>
      <c r="AK136" s="4"/>
      <c r="AL136" s="4"/>
      <c r="AM136" s="4"/>
      <c r="AN136" s="4"/>
      <c r="AO136" s="4"/>
      <c r="AP136" s="73"/>
      <c r="AQ136" s="5"/>
      <c r="AR136" s="4"/>
      <c r="AS136">
        <f>tblRRData[[#This Row],[Intake date]]-tblRRData[[#This Row],[Application date]]</f>
        <v>0</v>
      </c>
      <c r="AT136">
        <f>tblRRData[[#This Row],[Final departure date]]-tblRRData[[#This Row],[Intake date]]</f>
        <v>0</v>
      </c>
      <c r="AU136" t="str">
        <f>IF(tblRRData[[#This Row],[Final departure date]]&gt;0,IF(MONTH(tblRRData[[#This Row],[Final departure date]])&lt;4,"Q3",IF(MONTH(tblRRData[[#This Row],[Final departure date]])&lt;7,"Q4",IF(MONTH(tblRRData[[#This Row],[Final departure date]])&lt;10,"Q1","Q2"))),"")</f>
        <v/>
      </c>
    </row>
    <row r="137" spans="2:47" ht="15" customHeight="1">
      <c r="B137">
        <v>130</v>
      </c>
      <c r="C137" s="4"/>
      <c r="D137" t="str">
        <f>_xlfn.XLOOKUP(tblRRData[[#This Row],[Recovery Residence Name/Location]],luLocation[Location],luLocation[Organization],"")</f>
        <v/>
      </c>
      <c r="E137" t="str" cm="1">
        <f t="array" ref="E137">IFERROR(_xlfn.XLOOKUP(tblRRData[[#This Row],[Recovery Residence Name/Location]],luLocation[[#All],[Location]],luLocation[[#All],[Location Code]])&amp;"-"&amp;tblRRData[[#This Row],[RR Row Number]]&amp;"-"&amp;SFY,"")</f>
        <v/>
      </c>
      <c r="F137" s="4"/>
      <c r="G137" s="5"/>
      <c r="H137" s="5"/>
      <c r="I137" s="5"/>
      <c r="J137" s="4"/>
      <c r="K137" s="4"/>
      <c r="L137" s="4"/>
      <c r="M137" s="4"/>
      <c r="N137" s="4"/>
      <c r="O137" s="4"/>
      <c r="P137" s="4"/>
      <c r="Q137" s="4"/>
      <c r="R137" s="4"/>
      <c r="S137" s="4"/>
      <c r="T137" s="4"/>
      <c r="U137" s="4"/>
      <c r="V137" s="4"/>
      <c r="W137" s="4"/>
      <c r="X137" s="73"/>
      <c r="Y137" s="5"/>
      <c r="Z137" s="4"/>
      <c r="AA137" s="4"/>
      <c r="AB137" s="4"/>
      <c r="AC137" s="5"/>
      <c r="AD137" s="4"/>
      <c r="AE137" s="5"/>
      <c r="AF137" s="4"/>
      <c r="AG137" s="4"/>
      <c r="AH137" s="4"/>
      <c r="AI137" s="4"/>
      <c r="AJ137" s="4"/>
      <c r="AK137" s="4"/>
      <c r="AL137" s="4"/>
      <c r="AM137" s="4"/>
      <c r="AN137" s="4"/>
      <c r="AO137" s="4"/>
      <c r="AP137" s="73"/>
      <c r="AQ137" s="5"/>
      <c r="AR137" s="4"/>
      <c r="AS137">
        <f>tblRRData[[#This Row],[Intake date]]-tblRRData[[#This Row],[Application date]]</f>
        <v>0</v>
      </c>
      <c r="AT137">
        <f>tblRRData[[#This Row],[Final departure date]]-tblRRData[[#This Row],[Intake date]]</f>
        <v>0</v>
      </c>
      <c r="AU137" t="str">
        <f>IF(tblRRData[[#This Row],[Final departure date]]&gt;0,IF(MONTH(tblRRData[[#This Row],[Final departure date]])&lt;4,"Q3",IF(MONTH(tblRRData[[#This Row],[Final departure date]])&lt;7,"Q4",IF(MONTH(tblRRData[[#This Row],[Final departure date]])&lt;10,"Q1","Q2"))),"")</f>
        <v/>
      </c>
    </row>
    <row r="138" spans="2:47" ht="15" customHeight="1">
      <c r="B138">
        <v>131</v>
      </c>
      <c r="C138" s="4"/>
      <c r="D138" t="str">
        <f>_xlfn.XLOOKUP(tblRRData[[#This Row],[Recovery Residence Name/Location]],luLocation[Location],luLocation[Organization],"")</f>
        <v/>
      </c>
      <c r="E138" t="str" cm="1">
        <f t="array" ref="E138">IFERROR(_xlfn.XLOOKUP(tblRRData[[#This Row],[Recovery Residence Name/Location]],luLocation[[#All],[Location]],luLocation[[#All],[Location Code]])&amp;"-"&amp;tblRRData[[#This Row],[RR Row Number]]&amp;"-"&amp;SFY,"")</f>
        <v/>
      </c>
      <c r="F138" s="4"/>
      <c r="G138" s="5"/>
      <c r="H138" s="5"/>
      <c r="I138" s="5"/>
      <c r="J138" s="4"/>
      <c r="K138" s="4"/>
      <c r="L138" s="4"/>
      <c r="M138" s="4"/>
      <c r="N138" s="4"/>
      <c r="O138" s="4"/>
      <c r="P138" s="4"/>
      <c r="Q138" s="4"/>
      <c r="R138" s="4"/>
      <c r="S138" s="4"/>
      <c r="T138" s="4"/>
      <c r="U138" s="4"/>
      <c r="V138" s="4"/>
      <c r="W138" s="4"/>
      <c r="X138" s="73"/>
      <c r="Y138" s="5"/>
      <c r="Z138" s="4"/>
      <c r="AA138" s="4"/>
      <c r="AB138" s="4"/>
      <c r="AC138" s="5"/>
      <c r="AD138" s="4"/>
      <c r="AE138" s="5"/>
      <c r="AF138" s="4"/>
      <c r="AG138" s="4"/>
      <c r="AH138" s="4"/>
      <c r="AI138" s="4"/>
      <c r="AJ138" s="4"/>
      <c r="AK138" s="4"/>
      <c r="AL138" s="4"/>
      <c r="AM138" s="4"/>
      <c r="AN138" s="4"/>
      <c r="AO138" s="4"/>
      <c r="AP138" s="73"/>
      <c r="AQ138" s="5"/>
      <c r="AR138" s="4"/>
      <c r="AS138">
        <f>tblRRData[[#This Row],[Intake date]]-tblRRData[[#This Row],[Application date]]</f>
        <v>0</v>
      </c>
      <c r="AT138">
        <f>tblRRData[[#This Row],[Final departure date]]-tblRRData[[#This Row],[Intake date]]</f>
        <v>0</v>
      </c>
      <c r="AU138" t="str">
        <f>IF(tblRRData[[#This Row],[Final departure date]]&gt;0,IF(MONTH(tblRRData[[#This Row],[Final departure date]])&lt;4,"Q3",IF(MONTH(tblRRData[[#This Row],[Final departure date]])&lt;7,"Q4",IF(MONTH(tblRRData[[#This Row],[Final departure date]])&lt;10,"Q1","Q2"))),"")</f>
        <v/>
      </c>
    </row>
    <row r="139" spans="2:47" ht="15" customHeight="1">
      <c r="B139">
        <v>132</v>
      </c>
      <c r="C139" s="4"/>
      <c r="D139" t="str">
        <f>_xlfn.XLOOKUP(tblRRData[[#This Row],[Recovery Residence Name/Location]],luLocation[Location],luLocation[Organization],"")</f>
        <v/>
      </c>
      <c r="E139" t="str" cm="1">
        <f t="array" ref="E139">IFERROR(_xlfn.XLOOKUP(tblRRData[[#This Row],[Recovery Residence Name/Location]],luLocation[[#All],[Location]],luLocation[[#All],[Location Code]])&amp;"-"&amp;tblRRData[[#This Row],[RR Row Number]]&amp;"-"&amp;SFY,"")</f>
        <v/>
      </c>
      <c r="F139" s="4"/>
      <c r="G139" s="5"/>
      <c r="H139" s="5"/>
      <c r="I139" s="5"/>
      <c r="J139" s="4"/>
      <c r="K139" s="4"/>
      <c r="L139" s="4"/>
      <c r="M139" s="4"/>
      <c r="N139" s="4"/>
      <c r="O139" s="4"/>
      <c r="P139" s="4"/>
      <c r="Q139" s="4"/>
      <c r="R139" s="4"/>
      <c r="S139" s="4"/>
      <c r="T139" s="4"/>
      <c r="U139" s="4"/>
      <c r="V139" s="4"/>
      <c r="W139" s="4"/>
      <c r="X139" s="73"/>
      <c r="Y139" s="5"/>
      <c r="Z139" s="4"/>
      <c r="AA139" s="4"/>
      <c r="AB139" s="4"/>
      <c r="AC139" s="5"/>
      <c r="AD139" s="4"/>
      <c r="AE139" s="5"/>
      <c r="AF139" s="4"/>
      <c r="AG139" s="4"/>
      <c r="AH139" s="4"/>
      <c r="AI139" s="4"/>
      <c r="AJ139" s="4"/>
      <c r="AK139" s="4"/>
      <c r="AL139" s="4"/>
      <c r="AM139" s="4"/>
      <c r="AN139" s="4"/>
      <c r="AO139" s="4"/>
      <c r="AP139" s="73"/>
      <c r="AQ139" s="5"/>
      <c r="AR139" s="4"/>
      <c r="AS139">
        <f>tblRRData[[#This Row],[Intake date]]-tblRRData[[#This Row],[Application date]]</f>
        <v>0</v>
      </c>
      <c r="AT139">
        <f>tblRRData[[#This Row],[Final departure date]]-tblRRData[[#This Row],[Intake date]]</f>
        <v>0</v>
      </c>
      <c r="AU139" t="str">
        <f>IF(tblRRData[[#This Row],[Final departure date]]&gt;0,IF(MONTH(tblRRData[[#This Row],[Final departure date]])&lt;4,"Q3",IF(MONTH(tblRRData[[#This Row],[Final departure date]])&lt;7,"Q4",IF(MONTH(tblRRData[[#This Row],[Final departure date]])&lt;10,"Q1","Q2"))),"")</f>
        <v/>
      </c>
    </row>
    <row r="140" spans="2:47" ht="15" customHeight="1">
      <c r="B140">
        <v>133</v>
      </c>
      <c r="C140" s="4"/>
      <c r="D140" t="str">
        <f>_xlfn.XLOOKUP(tblRRData[[#This Row],[Recovery Residence Name/Location]],luLocation[Location],luLocation[Organization],"")</f>
        <v/>
      </c>
      <c r="E140" t="str" cm="1">
        <f t="array" ref="E140">IFERROR(_xlfn.XLOOKUP(tblRRData[[#This Row],[Recovery Residence Name/Location]],luLocation[[#All],[Location]],luLocation[[#All],[Location Code]])&amp;"-"&amp;tblRRData[[#This Row],[RR Row Number]]&amp;"-"&amp;SFY,"")</f>
        <v/>
      </c>
      <c r="F140" s="4"/>
      <c r="G140" s="5"/>
      <c r="H140" s="5"/>
      <c r="I140" s="5"/>
      <c r="J140" s="4"/>
      <c r="K140" s="4"/>
      <c r="L140" s="4"/>
      <c r="M140" s="4"/>
      <c r="N140" s="4"/>
      <c r="O140" s="4"/>
      <c r="P140" s="4"/>
      <c r="Q140" s="4"/>
      <c r="R140" s="4"/>
      <c r="S140" s="4"/>
      <c r="T140" s="4"/>
      <c r="U140" s="4"/>
      <c r="V140" s="4"/>
      <c r="W140" s="4"/>
      <c r="X140" s="73"/>
      <c r="Y140" s="5"/>
      <c r="Z140" s="4"/>
      <c r="AA140" s="4"/>
      <c r="AB140" s="4"/>
      <c r="AC140" s="5"/>
      <c r="AD140" s="4"/>
      <c r="AE140" s="5"/>
      <c r="AF140" s="4"/>
      <c r="AG140" s="4"/>
      <c r="AH140" s="4"/>
      <c r="AI140" s="4"/>
      <c r="AJ140" s="4"/>
      <c r="AK140" s="4"/>
      <c r="AL140" s="4"/>
      <c r="AM140" s="4"/>
      <c r="AN140" s="4"/>
      <c r="AO140" s="4"/>
      <c r="AP140" s="73"/>
      <c r="AQ140" s="5"/>
      <c r="AR140" s="4"/>
      <c r="AS140">
        <f>tblRRData[[#This Row],[Intake date]]-tblRRData[[#This Row],[Application date]]</f>
        <v>0</v>
      </c>
      <c r="AT140">
        <f>tblRRData[[#This Row],[Final departure date]]-tblRRData[[#This Row],[Intake date]]</f>
        <v>0</v>
      </c>
      <c r="AU140" t="str">
        <f>IF(tblRRData[[#This Row],[Final departure date]]&gt;0,IF(MONTH(tblRRData[[#This Row],[Final departure date]])&lt;4,"Q3",IF(MONTH(tblRRData[[#This Row],[Final departure date]])&lt;7,"Q4",IF(MONTH(tblRRData[[#This Row],[Final departure date]])&lt;10,"Q1","Q2"))),"")</f>
        <v/>
      </c>
    </row>
    <row r="141" spans="2:47" ht="15" customHeight="1">
      <c r="B141">
        <v>134</v>
      </c>
      <c r="C141" s="4"/>
      <c r="D141" t="str">
        <f>_xlfn.XLOOKUP(tblRRData[[#This Row],[Recovery Residence Name/Location]],luLocation[Location],luLocation[Organization],"")</f>
        <v/>
      </c>
      <c r="E141" t="str" cm="1">
        <f t="array" ref="E141">IFERROR(_xlfn.XLOOKUP(tblRRData[[#This Row],[Recovery Residence Name/Location]],luLocation[[#All],[Location]],luLocation[[#All],[Location Code]])&amp;"-"&amp;tblRRData[[#This Row],[RR Row Number]]&amp;"-"&amp;SFY,"")</f>
        <v/>
      </c>
      <c r="F141" s="4"/>
      <c r="G141" s="5"/>
      <c r="H141" s="5"/>
      <c r="I141" s="5"/>
      <c r="J141" s="4"/>
      <c r="K141" s="4"/>
      <c r="L141" s="4"/>
      <c r="M141" s="4"/>
      <c r="N141" s="4"/>
      <c r="O141" s="4"/>
      <c r="P141" s="4"/>
      <c r="Q141" s="4"/>
      <c r="R141" s="4"/>
      <c r="S141" s="4"/>
      <c r="T141" s="4"/>
      <c r="U141" s="4"/>
      <c r="V141" s="4"/>
      <c r="W141" s="4"/>
      <c r="X141" s="73"/>
      <c r="Y141" s="5"/>
      <c r="Z141" s="4"/>
      <c r="AA141" s="4"/>
      <c r="AB141" s="4"/>
      <c r="AC141" s="5"/>
      <c r="AD141" s="4"/>
      <c r="AE141" s="5"/>
      <c r="AF141" s="4"/>
      <c r="AG141" s="4"/>
      <c r="AH141" s="4"/>
      <c r="AI141" s="4"/>
      <c r="AJ141" s="4"/>
      <c r="AK141" s="4"/>
      <c r="AL141" s="4"/>
      <c r="AM141" s="4"/>
      <c r="AN141" s="4"/>
      <c r="AO141" s="4"/>
      <c r="AP141" s="73"/>
      <c r="AQ141" s="5"/>
      <c r="AR141" s="4"/>
      <c r="AS141">
        <f>tblRRData[[#This Row],[Intake date]]-tblRRData[[#This Row],[Application date]]</f>
        <v>0</v>
      </c>
      <c r="AT141">
        <f>tblRRData[[#This Row],[Final departure date]]-tblRRData[[#This Row],[Intake date]]</f>
        <v>0</v>
      </c>
      <c r="AU141" t="str">
        <f>IF(tblRRData[[#This Row],[Final departure date]]&gt;0,IF(MONTH(tblRRData[[#This Row],[Final departure date]])&lt;4,"Q3",IF(MONTH(tblRRData[[#This Row],[Final departure date]])&lt;7,"Q4",IF(MONTH(tblRRData[[#This Row],[Final departure date]])&lt;10,"Q1","Q2"))),"")</f>
        <v/>
      </c>
    </row>
    <row r="142" spans="2:47" ht="15" customHeight="1">
      <c r="B142">
        <v>135</v>
      </c>
      <c r="C142" s="4"/>
      <c r="D142" t="str">
        <f>_xlfn.XLOOKUP(tblRRData[[#This Row],[Recovery Residence Name/Location]],luLocation[Location],luLocation[Organization],"")</f>
        <v/>
      </c>
      <c r="E142" t="str" cm="1">
        <f t="array" ref="E142">IFERROR(_xlfn.XLOOKUP(tblRRData[[#This Row],[Recovery Residence Name/Location]],luLocation[[#All],[Location]],luLocation[[#All],[Location Code]])&amp;"-"&amp;tblRRData[[#This Row],[RR Row Number]]&amp;"-"&amp;SFY,"")</f>
        <v/>
      </c>
      <c r="F142" s="4"/>
      <c r="G142" s="5"/>
      <c r="H142" s="5"/>
      <c r="I142" s="5"/>
      <c r="J142" s="4"/>
      <c r="K142" s="4"/>
      <c r="L142" s="4"/>
      <c r="M142" s="4"/>
      <c r="N142" s="4"/>
      <c r="O142" s="4"/>
      <c r="P142" s="4"/>
      <c r="Q142" s="4"/>
      <c r="R142" s="4"/>
      <c r="S142" s="4"/>
      <c r="T142" s="4"/>
      <c r="U142" s="4"/>
      <c r="V142" s="4"/>
      <c r="W142" s="4"/>
      <c r="X142" s="73"/>
      <c r="Y142" s="5"/>
      <c r="Z142" s="4"/>
      <c r="AA142" s="4"/>
      <c r="AB142" s="4"/>
      <c r="AC142" s="5"/>
      <c r="AD142" s="4"/>
      <c r="AE142" s="5"/>
      <c r="AF142" s="4"/>
      <c r="AG142" s="4"/>
      <c r="AH142" s="4"/>
      <c r="AI142" s="4"/>
      <c r="AJ142" s="4"/>
      <c r="AK142" s="4"/>
      <c r="AL142" s="4"/>
      <c r="AM142" s="4"/>
      <c r="AN142" s="4"/>
      <c r="AO142" s="4"/>
      <c r="AP142" s="73"/>
      <c r="AQ142" s="5"/>
      <c r="AR142" s="4"/>
      <c r="AS142">
        <f>tblRRData[[#This Row],[Intake date]]-tblRRData[[#This Row],[Application date]]</f>
        <v>0</v>
      </c>
      <c r="AT142">
        <f>tblRRData[[#This Row],[Final departure date]]-tblRRData[[#This Row],[Intake date]]</f>
        <v>0</v>
      </c>
      <c r="AU142" t="str">
        <f>IF(tblRRData[[#This Row],[Final departure date]]&gt;0,IF(MONTH(tblRRData[[#This Row],[Final departure date]])&lt;4,"Q3",IF(MONTH(tblRRData[[#This Row],[Final departure date]])&lt;7,"Q4",IF(MONTH(tblRRData[[#This Row],[Final departure date]])&lt;10,"Q1","Q2"))),"")</f>
        <v/>
      </c>
    </row>
    <row r="143" spans="2:47" ht="15" customHeight="1">
      <c r="B143">
        <v>136</v>
      </c>
      <c r="C143" s="4"/>
      <c r="D143" t="str">
        <f>_xlfn.XLOOKUP(tblRRData[[#This Row],[Recovery Residence Name/Location]],luLocation[Location],luLocation[Organization],"")</f>
        <v/>
      </c>
      <c r="E143" t="str" cm="1">
        <f t="array" ref="E143">IFERROR(_xlfn.XLOOKUP(tblRRData[[#This Row],[Recovery Residence Name/Location]],luLocation[[#All],[Location]],luLocation[[#All],[Location Code]])&amp;"-"&amp;tblRRData[[#This Row],[RR Row Number]]&amp;"-"&amp;SFY,"")</f>
        <v/>
      </c>
      <c r="F143" s="4"/>
      <c r="G143" s="5"/>
      <c r="H143" s="5"/>
      <c r="I143" s="5"/>
      <c r="J143" s="4"/>
      <c r="K143" s="4"/>
      <c r="L143" s="4"/>
      <c r="M143" s="4"/>
      <c r="N143" s="4"/>
      <c r="O143" s="4"/>
      <c r="P143" s="4"/>
      <c r="Q143" s="4"/>
      <c r="R143" s="4"/>
      <c r="S143" s="4"/>
      <c r="T143" s="4"/>
      <c r="U143" s="4"/>
      <c r="V143" s="4"/>
      <c r="W143" s="4"/>
      <c r="X143" s="73"/>
      <c r="Y143" s="5"/>
      <c r="Z143" s="4"/>
      <c r="AA143" s="4"/>
      <c r="AB143" s="4"/>
      <c r="AC143" s="5"/>
      <c r="AD143" s="4"/>
      <c r="AE143" s="5"/>
      <c r="AF143" s="4"/>
      <c r="AG143" s="4"/>
      <c r="AH143" s="4"/>
      <c r="AI143" s="4"/>
      <c r="AJ143" s="4"/>
      <c r="AK143" s="4"/>
      <c r="AL143" s="4"/>
      <c r="AM143" s="4"/>
      <c r="AN143" s="4"/>
      <c r="AO143" s="4"/>
      <c r="AP143" s="73"/>
      <c r="AQ143" s="5"/>
      <c r="AR143" s="4"/>
      <c r="AS143">
        <f>tblRRData[[#This Row],[Intake date]]-tblRRData[[#This Row],[Application date]]</f>
        <v>0</v>
      </c>
      <c r="AT143">
        <f>tblRRData[[#This Row],[Final departure date]]-tblRRData[[#This Row],[Intake date]]</f>
        <v>0</v>
      </c>
      <c r="AU143" t="str">
        <f>IF(tblRRData[[#This Row],[Final departure date]]&gt;0,IF(MONTH(tblRRData[[#This Row],[Final departure date]])&lt;4,"Q3",IF(MONTH(tblRRData[[#This Row],[Final departure date]])&lt;7,"Q4",IF(MONTH(tblRRData[[#This Row],[Final departure date]])&lt;10,"Q1","Q2"))),"")</f>
        <v/>
      </c>
    </row>
    <row r="144" spans="2:47" ht="15" customHeight="1">
      <c r="B144">
        <v>137</v>
      </c>
      <c r="C144" s="4"/>
      <c r="D144" t="str">
        <f>_xlfn.XLOOKUP(tblRRData[[#This Row],[Recovery Residence Name/Location]],luLocation[Location],luLocation[Organization],"")</f>
        <v/>
      </c>
      <c r="E144" t="str" cm="1">
        <f t="array" ref="E144">IFERROR(_xlfn.XLOOKUP(tblRRData[[#This Row],[Recovery Residence Name/Location]],luLocation[[#All],[Location]],luLocation[[#All],[Location Code]])&amp;"-"&amp;tblRRData[[#This Row],[RR Row Number]]&amp;"-"&amp;SFY,"")</f>
        <v/>
      </c>
      <c r="F144" s="4"/>
      <c r="G144" s="5"/>
      <c r="H144" s="5"/>
      <c r="I144" s="5"/>
      <c r="J144" s="4"/>
      <c r="K144" s="4"/>
      <c r="L144" s="4"/>
      <c r="M144" s="4"/>
      <c r="N144" s="4"/>
      <c r="O144" s="4"/>
      <c r="P144" s="4"/>
      <c r="Q144" s="4"/>
      <c r="R144" s="4"/>
      <c r="S144" s="4"/>
      <c r="T144" s="4"/>
      <c r="U144" s="4"/>
      <c r="V144" s="4"/>
      <c r="W144" s="4"/>
      <c r="X144" s="73"/>
      <c r="Y144" s="5"/>
      <c r="Z144" s="4"/>
      <c r="AA144" s="4"/>
      <c r="AB144" s="4"/>
      <c r="AC144" s="5"/>
      <c r="AD144" s="4"/>
      <c r="AE144" s="5"/>
      <c r="AF144" s="4"/>
      <c r="AG144" s="4"/>
      <c r="AH144" s="4"/>
      <c r="AI144" s="4"/>
      <c r="AJ144" s="4"/>
      <c r="AK144" s="4"/>
      <c r="AL144" s="4"/>
      <c r="AM144" s="4"/>
      <c r="AN144" s="4"/>
      <c r="AO144" s="4"/>
      <c r="AP144" s="73"/>
      <c r="AQ144" s="5"/>
      <c r="AR144" s="4"/>
      <c r="AS144">
        <f>tblRRData[[#This Row],[Intake date]]-tblRRData[[#This Row],[Application date]]</f>
        <v>0</v>
      </c>
      <c r="AT144">
        <f>tblRRData[[#This Row],[Final departure date]]-tblRRData[[#This Row],[Intake date]]</f>
        <v>0</v>
      </c>
      <c r="AU144" t="str">
        <f>IF(tblRRData[[#This Row],[Final departure date]]&gt;0,IF(MONTH(tblRRData[[#This Row],[Final departure date]])&lt;4,"Q3",IF(MONTH(tblRRData[[#This Row],[Final departure date]])&lt;7,"Q4",IF(MONTH(tblRRData[[#This Row],[Final departure date]])&lt;10,"Q1","Q2"))),"")</f>
        <v/>
      </c>
    </row>
    <row r="145" spans="2:47" ht="15" customHeight="1">
      <c r="B145">
        <v>138</v>
      </c>
      <c r="C145" s="4"/>
      <c r="D145" t="str">
        <f>_xlfn.XLOOKUP(tblRRData[[#This Row],[Recovery Residence Name/Location]],luLocation[Location],luLocation[Organization],"")</f>
        <v/>
      </c>
      <c r="E145" t="str" cm="1">
        <f t="array" ref="E145">IFERROR(_xlfn.XLOOKUP(tblRRData[[#This Row],[Recovery Residence Name/Location]],luLocation[[#All],[Location]],luLocation[[#All],[Location Code]])&amp;"-"&amp;tblRRData[[#This Row],[RR Row Number]]&amp;"-"&amp;SFY,"")</f>
        <v/>
      </c>
      <c r="F145" s="4"/>
      <c r="G145" s="5"/>
      <c r="H145" s="5"/>
      <c r="I145" s="5"/>
      <c r="J145" s="4"/>
      <c r="K145" s="4"/>
      <c r="L145" s="4"/>
      <c r="M145" s="4"/>
      <c r="N145" s="4"/>
      <c r="O145" s="4"/>
      <c r="P145" s="4"/>
      <c r="Q145" s="4"/>
      <c r="R145" s="4"/>
      <c r="S145" s="4"/>
      <c r="T145" s="4"/>
      <c r="U145" s="4"/>
      <c r="V145" s="4"/>
      <c r="W145" s="4"/>
      <c r="X145" s="73"/>
      <c r="Y145" s="5"/>
      <c r="Z145" s="4"/>
      <c r="AA145" s="4"/>
      <c r="AB145" s="4"/>
      <c r="AC145" s="5"/>
      <c r="AD145" s="4"/>
      <c r="AE145" s="5"/>
      <c r="AF145" s="4"/>
      <c r="AG145" s="4"/>
      <c r="AH145" s="4"/>
      <c r="AI145" s="4"/>
      <c r="AJ145" s="4"/>
      <c r="AK145" s="4"/>
      <c r="AL145" s="4"/>
      <c r="AM145" s="4"/>
      <c r="AN145" s="4"/>
      <c r="AO145" s="4"/>
      <c r="AP145" s="73"/>
      <c r="AQ145" s="5"/>
      <c r="AR145" s="4"/>
      <c r="AS145">
        <f>tblRRData[[#This Row],[Intake date]]-tblRRData[[#This Row],[Application date]]</f>
        <v>0</v>
      </c>
      <c r="AT145">
        <f>tblRRData[[#This Row],[Final departure date]]-tblRRData[[#This Row],[Intake date]]</f>
        <v>0</v>
      </c>
      <c r="AU145" t="str">
        <f>IF(tblRRData[[#This Row],[Final departure date]]&gt;0,IF(MONTH(tblRRData[[#This Row],[Final departure date]])&lt;4,"Q3",IF(MONTH(tblRRData[[#This Row],[Final departure date]])&lt;7,"Q4",IF(MONTH(tblRRData[[#This Row],[Final departure date]])&lt;10,"Q1","Q2"))),"")</f>
        <v/>
      </c>
    </row>
    <row r="146" spans="2:47" ht="15" customHeight="1">
      <c r="B146">
        <v>139</v>
      </c>
      <c r="C146" s="4"/>
      <c r="D146" t="str">
        <f>_xlfn.XLOOKUP(tblRRData[[#This Row],[Recovery Residence Name/Location]],luLocation[Location],luLocation[Organization],"")</f>
        <v/>
      </c>
      <c r="E146" t="str" cm="1">
        <f t="array" ref="E146">IFERROR(_xlfn.XLOOKUP(tblRRData[[#This Row],[Recovery Residence Name/Location]],luLocation[[#All],[Location]],luLocation[[#All],[Location Code]])&amp;"-"&amp;tblRRData[[#This Row],[RR Row Number]]&amp;"-"&amp;SFY,"")</f>
        <v/>
      </c>
      <c r="F146" s="4"/>
      <c r="G146" s="5"/>
      <c r="H146" s="5"/>
      <c r="I146" s="5"/>
      <c r="J146" s="4"/>
      <c r="K146" s="4"/>
      <c r="L146" s="4"/>
      <c r="M146" s="4"/>
      <c r="N146" s="4"/>
      <c r="O146" s="4"/>
      <c r="P146" s="4"/>
      <c r="Q146" s="4"/>
      <c r="R146" s="4"/>
      <c r="S146" s="4"/>
      <c r="T146" s="4"/>
      <c r="U146" s="4"/>
      <c r="V146" s="4"/>
      <c r="W146" s="4"/>
      <c r="X146" s="73"/>
      <c r="Y146" s="5"/>
      <c r="Z146" s="4"/>
      <c r="AA146" s="4"/>
      <c r="AB146" s="4"/>
      <c r="AC146" s="5"/>
      <c r="AD146" s="4"/>
      <c r="AE146" s="5"/>
      <c r="AF146" s="4"/>
      <c r="AG146" s="4"/>
      <c r="AH146" s="4"/>
      <c r="AI146" s="4"/>
      <c r="AJ146" s="4"/>
      <c r="AK146" s="4"/>
      <c r="AL146" s="4"/>
      <c r="AM146" s="4"/>
      <c r="AN146" s="4"/>
      <c r="AO146" s="4"/>
      <c r="AP146" s="73"/>
      <c r="AQ146" s="5"/>
      <c r="AR146" s="4"/>
      <c r="AS146">
        <f>tblRRData[[#This Row],[Intake date]]-tblRRData[[#This Row],[Application date]]</f>
        <v>0</v>
      </c>
      <c r="AT146">
        <f>tblRRData[[#This Row],[Final departure date]]-tblRRData[[#This Row],[Intake date]]</f>
        <v>0</v>
      </c>
      <c r="AU146" t="str">
        <f>IF(tblRRData[[#This Row],[Final departure date]]&gt;0,IF(MONTH(tblRRData[[#This Row],[Final departure date]])&lt;4,"Q3",IF(MONTH(tblRRData[[#This Row],[Final departure date]])&lt;7,"Q4",IF(MONTH(tblRRData[[#This Row],[Final departure date]])&lt;10,"Q1","Q2"))),"")</f>
        <v/>
      </c>
    </row>
    <row r="147" spans="2:47" ht="15" customHeight="1">
      <c r="B147">
        <v>140</v>
      </c>
      <c r="C147" s="4"/>
      <c r="D147" t="str">
        <f>_xlfn.XLOOKUP(tblRRData[[#This Row],[Recovery Residence Name/Location]],luLocation[Location],luLocation[Organization],"")</f>
        <v/>
      </c>
      <c r="E147" t="str" cm="1">
        <f t="array" ref="E147">IFERROR(_xlfn.XLOOKUP(tblRRData[[#This Row],[Recovery Residence Name/Location]],luLocation[[#All],[Location]],luLocation[[#All],[Location Code]])&amp;"-"&amp;tblRRData[[#This Row],[RR Row Number]]&amp;"-"&amp;SFY,"")</f>
        <v/>
      </c>
      <c r="F147" s="4"/>
      <c r="G147" s="5"/>
      <c r="H147" s="5"/>
      <c r="I147" s="5"/>
      <c r="J147" s="4"/>
      <c r="K147" s="4"/>
      <c r="L147" s="4"/>
      <c r="M147" s="4"/>
      <c r="N147" s="4"/>
      <c r="O147" s="4"/>
      <c r="P147" s="4"/>
      <c r="Q147" s="4"/>
      <c r="R147" s="4"/>
      <c r="S147" s="4"/>
      <c r="T147" s="4"/>
      <c r="U147" s="4"/>
      <c r="V147" s="4"/>
      <c r="W147" s="4"/>
      <c r="X147" s="73"/>
      <c r="Y147" s="5"/>
      <c r="Z147" s="4"/>
      <c r="AA147" s="4"/>
      <c r="AB147" s="4"/>
      <c r="AC147" s="5"/>
      <c r="AD147" s="4"/>
      <c r="AE147" s="5"/>
      <c r="AF147" s="4"/>
      <c r="AG147" s="4"/>
      <c r="AH147" s="4"/>
      <c r="AI147" s="4"/>
      <c r="AJ147" s="4"/>
      <c r="AK147" s="4"/>
      <c r="AL147" s="4"/>
      <c r="AM147" s="4"/>
      <c r="AN147" s="4"/>
      <c r="AO147" s="4"/>
      <c r="AP147" s="73"/>
      <c r="AQ147" s="5"/>
      <c r="AR147" s="4"/>
      <c r="AS147">
        <f>tblRRData[[#This Row],[Intake date]]-tblRRData[[#This Row],[Application date]]</f>
        <v>0</v>
      </c>
      <c r="AT147">
        <f>tblRRData[[#This Row],[Final departure date]]-tblRRData[[#This Row],[Intake date]]</f>
        <v>0</v>
      </c>
      <c r="AU147" t="str">
        <f>IF(tblRRData[[#This Row],[Final departure date]]&gt;0,IF(MONTH(tblRRData[[#This Row],[Final departure date]])&lt;4,"Q3",IF(MONTH(tblRRData[[#This Row],[Final departure date]])&lt;7,"Q4",IF(MONTH(tblRRData[[#This Row],[Final departure date]])&lt;10,"Q1","Q2"))),"")</f>
        <v/>
      </c>
    </row>
    <row r="148" spans="2:47" ht="15" customHeight="1">
      <c r="B148">
        <v>141</v>
      </c>
      <c r="C148" s="4"/>
      <c r="D148" t="str">
        <f>_xlfn.XLOOKUP(tblRRData[[#This Row],[Recovery Residence Name/Location]],luLocation[Location],luLocation[Organization],"")</f>
        <v/>
      </c>
      <c r="E148" t="str" cm="1">
        <f t="array" ref="E148">IFERROR(_xlfn.XLOOKUP(tblRRData[[#This Row],[Recovery Residence Name/Location]],luLocation[[#All],[Location]],luLocation[[#All],[Location Code]])&amp;"-"&amp;tblRRData[[#This Row],[RR Row Number]]&amp;"-"&amp;SFY,"")</f>
        <v/>
      </c>
      <c r="F148" s="4"/>
      <c r="G148" s="5"/>
      <c r="H148" s="5"/>
      <c r="I148" s="5"/>
      <c r="J148" s="4"/>
      <c r="K148" s="4"/>
      <c r="L148" s="4"/>
      <c r="M148" s="4"/>
      <c r="N148" s="4"/>
      <c r="O148" s="4"/>
      <c r="P148" s="4"/>
      <c r="Q148" s="4"/>
      <c r="R148" s="4"/>
      <c r="S148" s="4"/>
      <c r="T148" s="4"/>
      <c r="U148" s="4"/>
      <c r="V148" s="4"/>
      <c r="W148" s="4"/>
      <c r="X148" s="73"/>
      <c r="Y148" s="5"/>
      <c r="Z148" s="4"/>
      <c r="AA148" s="4"/>
      <c r="AB148" s="4"/>
      <c r="AC148" s="5"/>
      <c r="AD148" s="4"/>
      <c r="AE148" s="5"/>
      <c r="AF148" s="4"/>
      <c r="AG148" s="4"/>
      <c r="AH148" s="4"/>
      <c r="AI148" s="4"/>
      <c r="AJ148" s="4"/>
      <c r="AK148" s="4"/>
      <c r="AL148" s="4"/>
      <c r="AM148" s="4"/>
      <c r="AN148" s="4"/>
      <c r="AO148" s="4"/>
      <c r="AP148" s="73"/>
      <c r="AQ148" s="5"/>
      <c r="AR148" s="4"/>
      <c r="AS148">
        <f>tblRRData[[#This Row],[Intake date]]-tblRRData[[#This Row],[Application date]]</f>
        <v>0</v>
      </c>
      <c r="AT148">
        <f>tblRRData[[#This Row],[Final departure date]]-tblRRData[[#This Row],[Intake date]]</f>
        <v>0</v>
      </c>
      <c r="AU148" t="str">
        <f>IF(tblRRData[[#This Row],[Final departure date]]&gt;0,IF(MONTH(tblRRData[[#This Row],[Final departure date]])&lt;4,"Q3",IF(MONTH(tblRRData[[#This Row],[Final departure date]])&lt;7,"Q4",IF(MONTH(tblRRData[[#This Row],[Final departure date]])&lt;10,"Q1","Q2"))),"")</f>
        <v/>
      </c>
    </row>
    <row r="149" spans="2:47" ht="15" customHeight="1">
      <c r="B149">
        <v>142</v>
      </c>
      <c r="C149" s="4"/>
      <c r="D149" t="str">
        <f>_xlfn.XLOOKUP(tblRRData[[#This Row],[Recovery Residence Name/Location]],luLocation[Location],luLocation[Organization],"")</f>
        <v/>
      </c>
      <c r="E149" t="str" cm="1">
        <f t="array" ref="E149">IFERROR(_xlfn.XLOOKUP(tblRRData[[#This Row],[Recovery Residence Name/Location]],luLocation[[#All],[Location]],luLocation[[#All],[Location Code]])&amp;"-"&amp;tblRRData[[#This Row],[RR Row Number]]&amp;"-"&amp;SFY,"")</f>
        <v/>
      </c>
      <c r="F149" s="4"/>
      <c r="G149" s="5"/>
      <c r="H149" s="5"/>
      <c r="I149" s="5"/>
      <c r="J149" s="4"/>
      <c r="K149" s="4"/>
      <c r="L149" s="4"/>
      <c r="M149" s="4"/>
      <c r="N149" s="4"/>
      <c r="O149" s="4"/>
      <c r="P149" s="4"/>
      <c r="Q149" s="4"/>
      <c r="R149" s="4"/>
      <c r="S149" s="4"/>
      <c r="T149" s="4"/>
      <c r="U149" s="4"/>
      <c r="V149" s="4"/>
      <c r="W149" s="4"/>
      <c r="X149" s="73"/>
      <c r="Y149" s="5"/>
      <c r="Z149" s="4"/>
      <c r="AA149" s="4"/>
      <c r="AB149" s="4"/>
      <c r="AC149" s="5"/>
      <c r="AD149" s="4"/>
      <c r="AE149" s="5"/>
      <c r="AF149" s="4"/>
      <c r="AG149" s="4"/>
      <c r="AH149" s="4"/>
      <c r="AI149" s="4"/>
      <c r="AJ149" s="4"/>
      <c r="AK149" s="4"/>
      <c r="AL149" s="4"/>
      <c r="AM149" s="4"/>
      <c r="AN149" s="4"/>
      <c r="AO149" s="4"/>
      <c r="AP149" s="73"/>
      <c r="AQ149" s="5"/>
      <c r="AR149" s="4"/>
      <c r="AS149">
        <f>tblRRData[[#This Row],[Intake date]]-tblRRData[[#This Row],[Application date]]</f>
        <v>0</v>
      </c>
      <c r="AT149">
        <f>tblRRData[[#This Row],[Final departure date]]-tblRRData[[#This Row],[Intake date]]</f>
        <v>0</v>
      </c>
      <c r="AU149" t="str">
        <f>IF(tblRRData[[#This Row],[Final departure date]]&gt;0,IF(MONTH(tblRRData[[#This Row],[Final departure date]])&lt;4,"Q3",IF(MONTH(tblRRData[[#This Row],[Final departure date]])&lt;7,"Q4",IF(MONTH(tblRRData[[#This Row],[Final departure date]])&lt;10,"Q1","Q2"))),"")</f>
        <v/>
      </c>
    </row>
    <row r="150" spans="2:47" ht="15" customHeight="1">
      <c r="B150">
        <v>143</v>
      </c>
      <c r="C150" s="4"/>
      <c r="D150" t="str">
        <f>_xlfn.XLOOKUP(tblRRData[[#This Row],[Recovery Residence Name/Location]],luLocation[Location],luLocation[Organization],"")</f>
        <v/>
      </c>
      <c r="E150" t="str" cm="1">
        <f t="array" ref="E150">IFERROR(_xlfn.XLOOKUP(tblRRData[[#This Row],[Recovery Residence Name/Location]],luLocation[[#All],[Location]],luLocation[[#All],[Location Code]])&amp;"-"&amp;tblRRData[[#This Row],[RR Row Number]]&amp;"-"&amp;SFY,"")</f>
        <v/>
      </c>
      <c r="F150" s="4"/>
      <c r="G150" s="5"/>
      <c r="H150" s="5"/>
      <c r="I150" s="5"/>
      <c r="J150" s="4"/>
      <c r="K150" s="4"/>
      <c r="L150" s="4"/>
      <c r="M150" s="4"/>
      <c r="N150" s="4"/>
      <c r="O150" s="4"/>
      <c r="P150" s="4"/>
      <c r="Q150" s="4"/>
      <c r="R150" s="4"/>
      <c r="S150" s="4"/>
      <c r="T150" s="4"/>
      <c r="U150" s="4"/>
      <c r="V150" s="4"/>
      <c r="W150" s="4"/>
      <c r="X150" s="73"/>
      <c r="Y150" s="5"/>
      <c r="Z150" s="4"/>
      <c r="AA150" s="4"/>
      <c r="AB150" s="4"/>
      <c r="AC150" s="5"/>
      <c r="AD150" s="4"/>
      <c r="AE150" s="5"/>
      <c r="AF150" s="4"/>
      <c r="AG150" s="4"/>
      <c r="AH150" s="4"/>
      <c r="AI150" s="4"/>
      <c r="AJ150" s="4"/>
      <c r="AK150" s="4"/>
      <c r="AL150" s="4"/>
      <c r="AM150" s="4"/>
      <c r="AN150" s="4"/>
      <c r="AO150" s="4"/>
      <c r="AP150" s="73"/>
      <c r="AQ150" s="5"/>
      <c r="AR150" s="4"/>
      <c r="AS150">
        <f>tblRRData[[#This Row],[Intake date]]-tblRRData[[#This Row],[Application date]]</f>
        <v>0</v>
      </c>
      <c r="AT150">
        <f>tblRRData[[#This Row],[Final departure date]]-tblRRData[[#This Row],[Intake date]]</f>
        <v>0</v>
      </c>
      <c r="AU150" t="str">
        <f>IF(tblRRData[[#This Row],[Final departure date]]&gt;0,IF(MONTH(tblRRData[[#This Row],[Final departure date]])&lt;4,"Q3",IF(MONTH(tblRRData[[#This Row],[Final departure date]])&lt;7,"Q4",IF(MONTH(tblRRData[[#This Row],[Final departure date]])&lt;10,"Q1","Q2"))),"")</f>
        <v/>
      </c>
    </row>
    <row r="151" spans="2:47" ht="15" customHeight="1">
      <c r="B151">
        <v>144</v>
      </c>
      <c r="C151" s="4"/>
      <c r="D151" t="str">
        <f>_xlfn.XLOOKUP(tblRRData[[#This Row],[Recovery Residence Name/Location]],luLocation[Location],luLocation[Organization],"")</f>
        <v/>
      </c>
      <c r="E151" t="str" cm="1">
        <f t="array" ref="E151">IFERROR(_xlfn.XLOOKUP(tblRRData[[#This Row],[Recovery Residence Name/Location]],luLocation[[#All],[Location]],luLocation[[#All],[Location Code]])&amp;"-"&amp;tblRRData[[#This Row],[RR Row Number]]&amp;"-"&amp;SFY,"")</f>
        <v/>
      </c>
      <c r="F151" s="4"/>
      <c r="G151" s="5"/>
      <c r="H151" s="5"/>
      <c r="I151" s="5"/>
      <c r="J151" s="4"/>
      <c r="K151" s="4"/>
      <c r="L151" s="4"/>
      <c r="M151" s="4"/>
      <c r="N151" s="4"/>
      <c r="O151" s="4"/>
      <c r="P151" s="4"/>
      <c r="Q151" s="4"/>
      <c r="R151" s="4"/>
      <c r="S151" s="4"/>
      <c r="T151" s="4"/>
      <c r="U151" s="4"/>
      <c r="V151" s="4"/>
      <c r="W151" s="4"/>
      <c r="X151" s="73"/>
      <c r="Y151" s="5"/>
      <c r="Z151" s="4"/>
      <c r="AA151" s="4"/>
      <c r="AB151" s="4"/>
      <c r="AC151" s="5"/>
      <c r="AD151" s="4"/>
      <c r="AE151" s="5"/>
      <c r="AF151" s="4"/>
      <c r="AG151" s="4"/>
      <c r="AH151" s="4"/>
      <c r="AI151" s="4"/>
      <c r="AJ151" s="4"/>
      <c r="AK151" s="4"/>
      <c r="AL151" s="4"/>
      <c r="AM151" s="4"/>
      <c r="AN151" s="4"/>
      <c r="AO151" s="4"/>
      <c r="AP151" s="73"/>
      <c r="AQ151" s="5"/>
      <c r="AR151" s="4"/>
      <c r="AS151">
        <f>tblRRData[[#This Row],[Intake date]]-tblRRData[[#This Row],[Application date]]</f>
        <v>0</v>
      </c>
      <c r="AT151">
        <f>tblRRData[[#This Row],[Final departure date]]-tblRRData[[#This Row],[Intake date]]</f>
        <v>0</v>
      </c>
      <c r="AU151" t="str">
        <f>IF(tblRRData[[#This Row],[Final departure date]]&gt;0,IF(MONTH(tblRRData[[#This Row],[Final departure date]])&lt;4,"Q3",IF(MONTH(tblRRData[[#This Row],[Final departure date]])&lt;7,"Q4",IF(MONTH(tblRRData[[#This Row],[Final departure date]])&lt;10,"Q1","Q2"))),"")</f>
        <v/>
      </c>
    </row>
    <row r="152" spans="2:47" ht="15" customHeight="1">
      <c r="B152">
        <v>145</v>
      </c>
      <c r="C152" s="4"/>
      <c r="D152" t="str">
        <f>_xlfn.XLOOKUP(tblRRData[[#This Row],[Recovery Residence Name/Location]],luLocation[Location],luLocation[Organization],"")</f>
        <v/>
      </c>
      <c r="E152" t="str" cm="1">
        <f t="array" ref="E152">IFERROR(_xlfn.XLOOKUP(tblRRData[[#This Row],[Recovery Residence Name/Location]],luLocation[[#All],[Location]],luLocation[[#All],[Location Code]])&amp;"-"&amp;tblRRData[[#This Row],[RR Row Number]]&amp;"-"&amp;SFY,"")</f>
        <v/>
      </c>
      <c r="F152" s="4"/>
      <c r="G152" s="5"/>
      <c r="H152" s="5"/>
      <c r="I152" s="5"/>
      <c r="J152" s="4"/>
      <c r="K152" s="4"/>
      <c r="L152" s="4"/>
      <c r="M152" s="4"/>
      <c r="N152" s="4"/>
      <c r="O152" s="4"/>
      <c r="P152" s="4"/>
      <c r="Q152" s="4"/>
      <c r="R152" s="4"/>
      <c r="S152" s="4"/>
      <c r="T152" s="4"/>
      <c r="U152" s="4"/>
      <c r="V152" s="4"/>
      <c r="W152" s="4"/>
      <c r="X152" s="73"/>
      <c r="Y152" s="5"/>
      <c r="Z152" s="4"/>
      <c r="AA152" s="4"/>
      <c r="AB152" s="4"/>
      <c r="AC152" s="5"/>
      <c r="AD152" s="4"/>
      <c r="AE152" s="5"/>
      <c r="AF152" s="4"/>
      <c r="AG152" s="4"/>
      <c r="AH152" s="4"/>
      <c r="AI152" s="4"/>
      <c r="AJ152" s="4"/>
      <c r="AK152" s="4"/>
      <c r="AL152" s="4"/>
      <c r="AM152" s="4"/>
      <c r="AN152" s="4"/>
      <c r="AO152" s="4"/>
      <c r="AP152" s="73"/>
      <c r="AQ152" s="5"/>
      <c r="AR152" s="4"/>
      <c r="AS152">
        <f>tblRRData[[#This Row],[Intake date]]-tblRRData[[#This Row],[Application date]]</f>
        <v>0</v>
      </c>
      <c r="AT152">
        <f>tblRRData[[#This Row],[Final departure date]]-tblRRData[[#This Row],[Intake date]]</f>
        <v>0</v>
      </c>
      <c r="AU152" t="str">
        <f>IF(tblRRData[[#This Row],[Final departure date]]&gt;0,IF(MONTH(tblRRData[[#This Row],[Final departure date]])&lt;4,"Q3",IF(MONTH(tblRRData[[#This Row],[Final departure date]])&lt;7,"Q4",IF(MONTH(tblRRData[[#This Row],[Final departure date]])&lt;10,"Q1","Q2"))),"")</f>
        <v/>
      </c>
    </row>
    <row r="153" spans="2:47" ht="15" customHeight="1">
      <c r="B153">
        <v>146</v>
      </c>
      <c r="C153" s="4"/>
      <c r="D153" t="str">
        <f>_xlfn.XLOOKUP(tblRRData[[#This Row],[Recovery Residence Name/Location]],luLocation[Location],luLocation[Organization],"")</f>
        <v/>
      </c>
      <c r="E153" t="str" cm="1">
        <f t="array" ref="E153">IFERROR(_xlfn.XLOOKUP(tblRRData[[#This Row],[Recovery Residence Name/Location]],luLocation[[#All],[Location]],luLocation[[#All],[Location Code]])&amp;"-"&amp;tblRRData[[#This Row],[RR Row Number]]&amp;"-"&amp;SFY,"")</f>
        <v/>
      </c>
      <c r="F153" s="4"/>
      <c r="G153" s="5"/>
      <c r="H153" s="5"/>
      <c r="I153" s="5"/>
      <c r="J153" s="4"/>
      <c r="K153" s="4"/>
      <c r="L153" s="4"/>
      <c r="M153" s="4"/>
      <c r="N153" s="4"/>
      <c r="O153" s="4"/>
      <c r="P153" s="4"/>
      <c r="Q153" s="4"/>
      <c r="R153" s="4"/>
      <c r="S153" s="4"/>
      <c r="T153" s="4"/>
      <c r="U153" s="4"/>
      <c r="V153" s="4"/>
      <c r="W153" s="4"/>
      <c r="X153" s="73"/>
      <c r="Y153" s="5"/>
      <c r="Z153" s="4"/>
      <c r="AA153" s="4"/>
      <c r="AB153" s="4"/>
      <c r="AC153" s="5"/>
      <c r="AD153" s="4"/>
      <c r="AE153" s="5"/>
      <c r="AF153" s="4"/>
      <c r="AG153" s="4"/>
      <c r="AH153" s="4"/>
      <c r="AI153" s="4"/>
      <c r="AJ153" s="4"/>
      <c r="AK153" s="4"/>
      <c r="AL153" s="4"/>
      <c r="AM153" s="4"/>
      <c r="AN153" s="4"/>
      <c r="AO153" s="4"/>
      <c r="AP153" s="73"/>
      <c r="AQ153" s="5"/>
      <c r="AR153" s="4"/>
      <c r="AS153">
        <f>tblRRData[[#This Row],[Intake date]]-tblRRData[[#This Row],[Application date]]</f>
        <v>0</v>
      </c>
      <c r="AT153">
        <f>tblRRData[[#This Row],[Final departure date]]-tblRRData[[#This Row],[Intake date]]</f>
        <v>0</v>
      </c>
      <c r="AU153" t="str">
        <f>IF(tblRRData[[#This Row],[Final departure date]]&gt;0,IF(MONTH(tblRRData[[#This Row],[Final departure date]])&lt;4,"Q3",IF(MONTH(tblRRData[[#This Row],[Final departure date]])&lt;7,"Q4",IF(MONTH(tblRRData[[#This Row],[Final departure date]])&lt;10,"Q1","Q2"))),"")</f>
        <v/>
      </c>
    </row>
    <row r="154" spans="2:47" ht="15" customHeight="1">
      <c r="B154">
        <v>147</v>
      </c>
      <c r="C154" s="4"/>
      <c r="D154" t="str">
        <f>_xlfn.XLOOKUP(tblRRData[[#This Row],[Recovery Residence Name/Location]],luLocation[Location],luLocation[Organization],"")</f>
        <v/>
      </c>
      <c r="E154" t="str" cm="1">
        <f t="array" ref="E154">IFERROR(_xlfn.XLOOKUP(tblRRData[[#This Row],[Recovery Residence Name/Location]],luLocation[[#All],[Location]],luLocation[[#All],[Location Code]])&amp;"-"&amp;tblRRData[[#This Row],[RR Row Number]]&amp;"-"&amp;SFY,"")</f>
        <v/>
      </c>
      <c r="F154" s="4"/>
      <c r="G154" s="5"/>
      <c r="H154" s="5"/>
      <c r="I154" s="5"/>
      <c r="J154" s="4"/>
      <c r="K154" s="4"/>
      <c r="L154" s="4"/>
      <c r="M154" s="4"/>
      <c r="N154" s="4"/>
      <c r="O154" s="4"/>
      <c r="P154" s="4"/>
      <c r="Q154" s="4"/>
      <c r="R154" s="4"/>
      <c r="S154" s="4"/>
      <c r="T154" s="4"/>
      <c r="U154" s="4"/>
      <c r="V154" s="4"/>
      <c r="W154" s="4"/>
      <c r="X154" s="73"/>
      <c r="Y154" s="5"/>
      <c r="Z154" s="4"/>
      <c r="AA154" s="4"/>
      <c r="AB154" s="4"/>
      <c r="AC154" s="5"/>
      <c r="AD154" s="4"/>
      <c r="AE154" s="5"/>
      <c r="AF154" s="4"/>
      <c r="AG154" s="4"/>
      <c r="AH154" s="4"/>
      <c r="AI154" s="4"/>
      <c r="AJ154" s="4"/>
      <c r="AK154" s="4"/>
      <c r="AL154" s="4"/>
      <c r="AM154" s="4"/>
      <c r="AN154" s="4"/>
      <c r="AO154" s="4"/>
      <c r="AP154" s="73"/>
      <c r="AQ154" s="5"/>
      <c r="AR154" s="4"/>
      <c r="AS154">
        <f>tblRRData[[#This Row],[Intake date]]-tblRRData[[#This Row],[Application date]]</f>
        <v>0</v>
      </c>
      <c r="AT154">
        <f>tblRRData[[#This Row],[Final departure date]]-tblRRData[[#This Row],[Intake date]]</f>
        <v>0</v>
      </c>
      <c r="AU154" t="str">
        <f>IF(tblRRData[[#This Row],[Final departure date]]&gt;0,IF(MONTH(tblRRData[[#This Row],[Final departure date]])&lt;4,"Q3",IF(MONTH(tblRRData[[#This Row],[Final departure date]])&lt;7,"Q4",IF(MONTH(tblRRData[[#This Row],[Final departure date]])&lt;10,"Q1","Q2"))),"")</f>
        <v/>
      </c>
    </row>
    <row r="155" spans="2:47" ht="15" customHeight="1">
      <c r="B155">
        <v>148</v>
      </c>
      <c r="C155" s="4"/>
      <c r="D155" t="str">
        <f>_xlfn.XLOOKUP(tblRRData[[#This Row],[Recovery Residence Name/Location]],luLocation[Location],luLocation[Organization],"")</f>
        <v/>
      </c>
      <c r="E155" t="str" cm="1">
        <f t="array" ref="E155">IFERROR(_xlfn.XLOOKUP(tblRRData[[#This Row],[Recovery Residence Name/Location]],luLocation[[#All],[Location]],luLocation[[#All],[Location Code]])&amp;"-"&amp;tblRRData[[#This Row],[RR Row Number]]&amp;"-"&amp;SFY,"")</f>
        <v/>
      </c>
      <c r="F155" s="4"/>
      <c r="G155" s="5"/>
      <c r="H155" s="5"/>
      <c r="I155" s="5"/>
      <c r="J155" s="4"/>
      <c r="K155" s="4"/>
      <c r="L155" s="4"/>
      <c r="M155" s="4"/>
      <c r="N155" s="4"/>
      <c r="O155" s="4"/>
      <c r="P155" s="4"/>
      <c r="Q155" s="4"/>
      <c r="R155" s="4"/>
      <c r="S155" s="4"/>
      <c r="T155" s="4"/>
      <c r="U155" s="4"/>
      <c r="V155" s="4"/>
      <c r="W155" s="4"/>
      <c r="X155" s="73"/>
      <c r="Y155" s="5"/>
      <c r="Z155" s="4"/>
      <c r="AA155" s="4"/>
      <c r="AB155" s="4"/>
      <c r="AC155" s="5"/>
      <c r="AD155" s="4"/>
      <c r="AE155" s="5"/>
      <c r="AF155" s="4"/>
      <c r="AG155" s="4"/>
      <c r="AH155" s="4"/>
      <c r="AI155" s="4"/>
      <c r="AJ155" s="4"/>
      <c r="AK155" s="4"/>
      <c r="AL155" s="4"/>
      <c r="AM155" s="4"/>
      <c r="AN155" s="4"/>
      <c r="AO155" s="4"/>
      <c r="AP155" s="73"/>
      <c r="AQ155" s="5"/>
      <c r="AR155" s="4"/>
      <c r="AS155">
        <f>tblRRData[[#This Row],[Intake date]]-tblRRData[[#This Row],[Application date]]</f>
        <v>0</v>
      </c>
      <c r="AT155">
        <f>tblRRData[[#This Row],[Final departure date]]-tblRRData[[#This Row],[Intake date]]</f>
        <v>0</v>
      </c>
      <c r="AU155" t="str">
        <f>IF(tblRRData[[#This Row],[Final departure date]]&gt;0,IF(MONTH(tblRRData[[#This Row],[Final departure date]])&lt;4,"Q3",IF(MONTH(tblRRData[[#This Row],[Final departure date]])&lt;7,"Q4",IF(MONTH(tblRRData[[#This Row],[Final departure date]])&lt;10,"Q1","Q2"))),"")</f>
        <v/>
      </c>
    </row>
    <row r="156" spans="2:47" ht="15" customHeight="1">
      <c r="B156">
        <v>149</v>
      </c>
      <c r="C156" s="4"/>
      <c r="D156" t="str">
        <f>_xlfn.XLOOKUP(tblRRData[[#This Row],[Recovery Residence Name/Location]],luLocation[Location],luLocation[Organization],"")</f>
        <v/>
      </c>
      <c r="E156" t="str" cm="1">
        <f t="array" ref="E156">IFERROR(_xlfn.XLOOKUP(tblRRData[[#This Row],[Recovery Residence Name/Location]],luLocation[[#All],[Location]],luLocation[[#All],[Location Code]])&amp;"-"&amp;tblRRData[[#This Row],[RR Row Number]]&amp;"-"&amp;SFY,"")</f>
        <v/>
      </c>
      <c r="F156" s="4"/>
      <c r="G156" s="5"/>
      <c r="H156" s="5"/>
      <c r="I156" s="5"/>
      <c r="J156" s="4"/>
      <c r="K156" s="4"/>
      <c r="L156" s="4"/>
      <c r="M156" s="4"/>
      <c r="N156" s="4"/>
      <c r="O156" s="4"/>
      <c r="P156" s="4"/>
      <c r="Q156" s="4"/>
      <c r="R156" s="4"/>
      <c r="S156" s="4"/>
      <c r="T156" s="4"/>
      <c r="U156" s="4"/>
      <c r="V156" s="4"/>
      <c r="W156" s="4"/>
      <c r="X156" s="73"/>
      <c r="Y156" s="5"/>
      <c r="Z156" s="4"/>
      <c r="AA156" s="4"/>
      <c r="AB156" s="4"/>
      <c r="AC156" s="5"/>
      <c r="AD156" s="4"/>
      <c r="AE156" s="5"/>
      <c r="AF156" s="4"/>
      <c r="AG156" s="4"/>
      <c r="AH156" s="4"/>
      <c r="AI156" s="4"/>
      <c r="AJ156" s="4"/>
      <c r="AK156" s="4"/>
      <c r="AL156" s="4"/>
      <c r="AM156" s="4"/>
      <c r="AN156" s="4"/>
      <c r="AO156" s="4"/>
      <c r="AP156" s="73"/>
      <c r="AQ156" s="5"/>
      <c r="AR156" s="4"/>
      <c r="AS156">
        <f>tblRRData[[#This Row],[Intake date]]-tblRRData[[#This Row],[Application date]]</f>
        <v>0</v>
      </c>
      <c r="AT156">
        <f>tblRRData[[#This Row],[Final departure date]]-tblRRData[[#This Row],[Intake date]]</f>
        <v>0</v>
      </c>
      <c r="AU156" t="str">
        <f>IF(tblRRData[[#This Row],[Final departure date]]&gt;0,IF(MONTH(tblRRData[[#This Row],[Final departure date]])&lt;4,"Q3",IF(MONTH(tblRRData[[#This Row],[Final departure date]])&lt;7,"Q4",IF(MONTH(tblRRData[[#This Row],[Final departure date]])&lt;10,"Q1","Q2"))),"")</f>
        <v/>
      </c>
    </row>
    <row r="157" spans="2:47" ht="15" customHeight="1">
      <c r="B157">
        <v>150</v>
      </c>
      <c r="C157" s="4"/>
      <c r="D157" t="str">
        <f>_xlfn.XLOOKUP(tblRRData[[#This Row],[Recovery Residence Name/Location]],luLocation[Location],luLocation[Organization],"")</f>
        <v/>
      </c>
      <c r="E157" t="str" cm="1">
        <f t="array" ref="E157">IFERROR(_xlfn.XLOOKUP(tblRRData[[#This Row],[Recovery Residence Name/Location]],luLocation[[#All],[Location]],luLocation[[#All],[Location Code]])&amp;"-"&amp;tblRRData[[#This Row],[RR Row Number]]&amp;"-"&amp;SFY,"")</f>
        <v/>
      </c>
      <c r="F157" s="4"/>
      <c r="G157" s="5"/>
      <c r="H157" s="5"/>
      <c r="I157" s="5"/>
      <c r="J157" s="4"/>
      <c r="K157" s="4"/>
      <c r="L157" s="4"/>
      <c r="M157" s="4"/>
      <c r="N157" s="4"/>
      <c r="O157" s="4"/>
      <c r="P157" s="4"/>
      <c r="Q157" s="4"/>
      <c r="R157" s="4"/>
      <c r="S157" s="4"/>
      <c r="T157" s="4"/>
      <c r="U157" s="4"/>
      <c r="V157" s="4"/>
      <c r="W157" s="4"/>
      <c r="X157" s="73"/>
      <c r="Y157" s="5"/>
      <c r="Z157" s="4"/>
      <c r="AA157" s="4"/>
      <c r="AB157" s="4"/>
      <c r="AC157" s="5"/>
      <c r="AD157" s="4"/>
      <c r="AE157" s="5"/>
      <c r="AF157" s="4"/>
      <c r="AG157" s="4"/>
      <c r="AH157" s="4"/>
      <c r="AI157" s="4"/>
      <c r="AJ157" s="4"/>
      <c r="AK157" s="4"/>
      <c r="AL157" s="4"/>
      <c r="AM157" s="4"/>
      <c r="AN157" s="4"/>
      <c r="AO157" s="4"/>
      <c r="AP157" s="73"/>
      <c r="AQ157" s="5"/>
      <c r="AR157" s="4"/>
      <c r="AS157">
        <f>tblRRData[[#This Row],[Intake date]]-tblRRData[[#This Row],[Application date]]</f>
        <v>0</v>
      </c>
      <c r="AT157">
        <f>tblRRData[[#This Row],[Final departure date]]-tblRRData[[#This Row],[Intake date]]</f>
        <v>0</v>
      </c>
      <c r="AU157" t="str">
        <f>IF(tblRRData[[#This Row],[Final departure date]]&gt;0,IF(MONTH(tblRRData[[#This Row],[Final departure date]])&lt;4,"Q3",IF(MONTH(tblRRData[[#This Row],[Final departure date]])&lt;7,"Q4",IF(MONTH(tblRRData[[#This Row],[Final departure date]])&lt;10,"Q1","Q2"))),"")</f>
        <v/>
      </c>
    </row>
    <row r="158" spans="2:47" ht="15" customHeight="1">
      <c r="B158">
        <v>151</v>
      </c>
      <c r="C158" s="4"/>
      <c r="D158" t="str">
        <f>_xlfn.XLOOKUP(tblRRData[[#This Row],[Recovery Residence Name/Location]],luLocation[Location],luLocation[Organization],"")</f>
        <v/>
      </c>
      <c r="E158" t="str" cm="1">
        <f t="array" ref="E158">IFERROR(_xlfn.XLOOKUP(tblRRData[[#This Row],[Recovery Residence Name/Location]],luLocation[[#All],[Location]],luLocation[[#All],[Location Code]])&amp;"-"&amp;tblRRData[[#This Row],[RR Row Number]]&amp;"-"&amp;SFY,"")</f>
        <v/>
      </c>
      <c r="F158" s="4"/>
      <c r="G158" s="5"/>
      <c r="H158" s="5"/>
      <c r="I158" s="5"/>
      <c r="J158" s="4"/>
      <c r="K158" s="4"/>
      <c r="L158" s="4"/>
      <c r="M158" s="4"/>
      <c r="N158" s="4"/>
      <c r="O158" s="4"/>
      <c r="P158" s="4"/>
      <c r="Q158" s="4"/>
      <c r="R158" s="4"/>
      <c r="S158" s="4"/>
      <c r="T158" s="4"/>
      <c r="U158" s="4"/>
      <c r="V158" s="4"/>
      <c r="W158" s="4"/>
      <c r="X158" s="73"/>
      <c r="Y158" s="5"/>
      <c r="Z158" s="4"/>
      <c r="AA158" s="4"/>
      <c r="AB158" s="4"/>
      <c r="AC158" s="5"/>
      <c r="AD158" s="4"/>
      <c r="AE158" s="5"/>
      <c r="AF158" s="4"/>
      <c r="AG158" s="4"/>
      <c r="AH158" s="4"/>
      <c r="AI158" s="4"/>
      <c r="AJ158" s="4"/>
      <c r="AK158" s="4"/>
      <c r="AL158" s="4"/>
      <c r="AM158" s="4"/>
      <c r="AN158" s="4"/>
      <c r="AO158" s="4"/>
      <c r="AP158" s="73"/>
      <c r="AQ158" s="5"/>
      <c r="AR158" s="4"/>
      <c r="AS158">
        <f>tblRRData[[#This Row],[Intake date]]-tblRRData[[#This Row],[Application date]]</f>
        <v>0</v>
      </c>
      <c r="AT158">
        <f>tblRRData[[#This Row],[Final departure date]]-tblRRData[[#This Row],[Intake date]]</f>
        <v>0</v>
      </c>
      <c r="AU158" t="str">
        <f>IF(tblRRData[[#This Row],[Final departure date]]&gt;0,IF(MONTH(tblRRData[[#This Row],[Final departure date]])&lt;4,"Q3",IF(MONTH(tblRRData[[#This Row],[Final departure date]])&lt;7,"Q4",IF(MONTH(tblRRData[[#This Row],[Final departure date]])&lt;10,"Q1","Q2"))),"")</f>
        <v/>
      </c>
    </row>
    <row r="159" spans="2:47" ht="15" customHeight="1">
      <c r="B159">
        <v>152</v>
      </c>
      <c r="C159" s="4"/>
      <c r="D159" t="str">
        <f>_xlfn.XLOOKUP(tblRRData[[#This Row],[Recovery Residence Name/Location]],luLocation[Location],luLocation[Organization],"")</f>
        <v/>
      </c>
      <c r="E159" t="str" cm="1">
        <f t="array" ref="E159">IFERROR(_xlfn.XLOOKUP(tblRRData[[#This Row],[Recovery Residence Name/Location]],luLocation[[#All],[Location]],luLocation[[#All],[Location Code]])&amp;"-"&amp;tblRRData[[#This Row],[RR Row Number]]&amp;"-"&amp;SFY,"")</f>
        <v/>
      </c>
      <c r="F159" s="4"/>
      <c r="G159" s="5"/>
      <c r="H159" s="5"/>
      <c r="I159" s="5"/>
      <c r="J159" s="4"/>
      <c r="K159" s="4"/>
      <c r="L159" s="4"/>
      <c r="M159" s="4"/>
      <c r="N159" s="4"/>
      <c r="O159" s="4"/>
      <c r="P159" s="4"/>
      <c r="Q159" s="4"/>
      <c r="R159" s="4"/>
      <c r="S159" s="4"/>
      <c r="T159" s="4"/>
      <c r="U159" s="4"/>
      <c r="V159" s="4"/>
      <c r="W159" s="4"/>
      <c r="X159" s="73"/>
      <c r="Y159" s="5"/>
      <c r="Z159" s="4"/>
      <c r="AA159" s="4"/>
      <c r="AB159" s="4"/>
      <c r="AC159" s="5"/>
      <c r="AD159" s="4"/>
      <c r="AE159" s="5"/>
      <c r="AF159" s="4"/>
      <c r="AG159" s="4"/>
      <c r="AH159" s="4"/>
      <c r="AI159" s="4"/>
      <c r="AJ159" s="4"/>
      <c r="AK159" s="4"/>
      <c r="AL159" s="4"/>
      <c r="AM159" s="4"/>
      <c r="AN159" s="4"/>
      <c r="AO159" s="4"/>
      <c r="AP159" s="73"/>
      <c r="AQ159" s="5"/>
      <c r="AR159" s="4"/>
      <c r="AS159">
        <f>tblRRData[[#This Row],[Intake date]]-tblRRData[[#This Row],[Application date]]</f>
        <v>0</v>
      </c>
      <c r="AT159">
        <f>tblRRData[[#This Row],[Final departure date]]-tblRRData[[#This Row],[Intake date]]</f>
        <v>0</v>
      </c>
      <c r="AU159" t="str">
        <f>IF(tblRRData[[#This Row],[Final departure date]]&gt;0,IF(MONTH(tblRRData[[#This Row],[Final departure date]])&lt;4,"Q3",IF(MONTH(tblRRData[[#This Row],[Final departure date]])&lt;7,"Q4",IF(MONTH(tblRRData[[#This Row],[Final departure date]])&lt;10,"Q1","Q2"))),"")</f>
        <v/>
      </c>
    </row>
    <row r="160" spans="2:47" ht="15" customHeight="1">
      <c r="B160">
        <v>153</v>
      </c>
      <c r="C160" s="4"/>
      <c r="D160" t="str">
        <f>_xlfn.XLOOKUP(tblRRData[[#This Row],[Recovery Residence Name/Location]],luLocation[Location],luLocation[Organization],"")</f>
        <v/>
      </c>
      <c r="E160" t="str" cm="1">
        <f t="array" ref="E160">IFERROR(_xlfn.XLOOKUP(tblRRData[[#This Row],[Recovery Residence Name/Location]],luLocation[[#All],[Location]],luLocation[[#All],[Location Code]])&amp;"-"&amp;tblRRData[[#This Row],[RR Row Number]]&amp;"-"&amp;SFY,"")</f>
        <v/>
      </c>
      <c r="F160" s="4"/>
      <c r="G160" s="5"/>
      <c r="H160" s="5"/>
      <c r="I160" s="5"/>
      <c r="J160" s="4"/>
      <c r="K160" s="4"/>
      <c r="L160" s="4"/>
      <c r="M160" s="4"/>
      <c r="N160" s="4"/>
      <c r="O160" s="4"/>
      <c r="P160" s="4"/>
      <c r="Q160" s="4"/>
      <c r="R160" s="4"/>
      <c r="S160" s="4"/>
      <c r="T160" s="4"/>
      <c r="U160" s="4"/>
      <c r="V160" s="4"/>
      <c r="W160" s="4"/>
      <c r="X160" s="73"/>
      <c r="Y160" s="5"/>
      <c r="Z160" s="4"/>
      <c r="AA160" s="4"/>
      <c r="AB160" s="4"/>
      <c r="AC160" s="5"/>
      <c r="AD160" s="4"/>
      <c r="AE160" s="5"/>
      <c r="AF160" s="4"/>
      <c r="AG160" s="4"/>
      <c r="AH160" s="4"/>
      <c r="AI160" s="4"/>
      <c r="AJ160" s="4"/>
      <c r="AK160" s="4"/>
      <c r="AL160" s="4"/>
      <c r="AM160" s="4"/>
      <c r="AN160" s="4"/>
      <c r="AO160" s="4"/>
      <c r="AP160" s="73"/>
      <c r="AQ160" s="5"/>
      <c r="AR160" s="4"/>
      <c r="AS160">
        <f>tblRRData[[#This Row],[Intake date]]-tblRRData[[#This Row],[Application date]]</f>
        <v>0</v>
      </c>
      <c r="AT160">
        <f>tblRRData[[#This Row],[Final departure date]]-tblRRData[[#This Row],[Intake date]]</f>
        <v>0</v>
      </c>
      <c r="AU160" t="str">
        <f>IF(tblRRData[[#This Row],[Final departure date]]&gt;0,IF(MONTH(tblRRData[[#This Row],[Final departure date]])&lt;4,"Q3",IF(MONTH(tblRRData[[#This Row],[Final departure date]])&lt;7,"Q4",IF(MONTH(tblRRData[[#This Row],[Final departure date]])&lt;10,"Q1","Q2"))),"")</f>
        <v/>
      </c>
    </row>
    <row r="161" spans="2:47" ht="15" customHeight="1">
      <c r="B161">
        <v>154</v>
      </c>
      <c r="C161" s="4"/>
      <c r="D161" t="str">
        <f>_xlfn.XLOOKUP(tblRRData[[#This Row],[Recovery Residence Name/Location]],luLocation[Location],luLocation[Organization],"")</f>
        <v/>
      </c>
      <c r="E161" t="str" cm="1">
        <f t="array" ref="E161">IFERROR(_xlfn.XLOOKUP(tblRRData[[#This Row],[Recovery Residence Name/Location]],luLocation[[#All],[Location]],luLocation[[#All],[Location Code]])&amp;"-"&amp;tblRRData[[#This Row],[RR Row Number]]&amp;"-"&amp;SFY,"")</f>
        <v/>
      </c>
      <c r="F161" s="4"/>
      <c r="G161" s="5"/>
      <c r="H161" s="5"/>
      <c r="I161" s="5"/>
      <c r="J161" s="4"/>
      <c r="K161" s="4"/>
      <c r="L161" s="4"/>
      <c r="M161" s="4"/>
      <c r="N161" s="4"/>
      <c r="O161" s="4"/>
      <c r="P161" s="4"/>
      <c r="Q161" s="4"/>
      <c r="R161" s="4"/>
      <c r="S161" s="4"/>
      <c r="T161" s="4"/>
      <c r="U161" s="4"/>
      <c r="V161" s="4"/>
      <c r="W161" s="4"/>
      <c r="X161" s="73"/>
      <c r="Y161" s="5"/>
      <c r="Z161" s="4"/>
      <c r="AA161" s="4"/>
      <c r="AB161" s="4"/>
      <c r="AC161" s="5"/>
      <c r="AD161" s="4"/>
      <c r="AE161" s="5"/>
      <c r="AF161" s="4"/>
      <c r="AG161" s="4"/>
      <c r="AH161" s="4"/>
      <c r="AI161" s="4"/>
      <c r="AJ161" s="4"/>
      <c r="AK161" s="4"/>
      <c r="AL161" s="4"/>
      <c r="AM161" s="4"/>
      <c r="AN161" s="4"/>
      <c r="AO161" s="4"/>
      <c r="AP161" s="73"/>
      <c r="AQ161" s="5"/>
      <c r="AR161" s="4"/>
      <c r="AS161">
        <f>tblRRData[[#This Row],[Intake date]]-tblRRData[[#This Row],[Application date]]</f>
        <v>0</v>
      </c>
      <c r="AT161">
        <f>tblRRData[[#This Row],[Final departure date]]-tblRRData[[#This Row],[Intake date]]</f>
        <v>0</v>
      </c>
      <c r="AU161" t="str">
        <f>IF(tblRRData[[#This Row],[Final departure date]]&gt;0,IF(MONTH(tblRRData[[#This Row],[Final departure date]])&lt;4,"Q3",IF(MONTH(tblRRData[[#This Row],[Final departure date]])&lt;7,"Q4",IF(MONTH(tblRRData[[#This Row],[Final departure date]])&lt;10,"Q1","Q2"))),"")</f>
        <v/>
      </c>
    </row>
    <row r="162" spans="2:47" ht="15" customHeight="1">
      <c r="B162">
        <v>155</v>
      </c>
      <c r="C162" s="4"/>
      <c r="D162" t="str">
        <f>_xlfn.XLOOKUP(tblRRData[[#This Row],[Recovery Residence Name/Location]],luLocation[Location],luLocation[Organization],"")</f>
        <v/>
      </c>
      <c r="E162" t="str" cm="1">
        <f t="array" ref="E162">IFERROR(_xlfn.XLOOKUP(tblRRData[[#This Row],[Recovery Residence Name/Location]],luLocation[[#All],[Location]],luLocation[[#All],[Location Code]])&amp;"-"&amp;tblRRData[[#This Row],[RR Row Number]]&amp;"-"&amp;SFY,"")</f>
        <v/>
      </c>
      <c r="F162" s="4"/>
      <c r="G162" s="5"/>
      <c r="H162" s="5"/>
      <c r="I162" s="5"/>
      <c r="J162" s="4"/>
      <c r="K162" s="4"/>
      <c r="L162" s="4"/>
      <c r="M162" s="4"/>
      <c r="N162" s="4"/>
      <c r="O162" s="4"/>
      <c r="P162" s="4"/>
      <c r="Q162" s="4"/>
      <c r="R162" s="4"/>
      <c r="S162" s="4"/>
      <c r="T162" s="4"/>
      <c r="U162" s="4"/>
      <c r="V162" s="4"/>
      <c r="W162" s="4"/>
      <c r="X162" s="73"/>
      <c r="Y162" s="5"/>
      <c r="Z162" s="4"/>
      <c r="AA162" s="4"/>
      <c r="AB162" s="4"/>
      <c r="AC162" s="5"/>
      <c r="AD162" s="4"/>
      <c r="AE162" s="5"/>
      <c r="AF162" s="4"/>
      <c r="AG162" s="4"/>
      <c r="AH162" s="4"/>
      <c r="AI162" s="4"/>
      <c r="AJ162" s="4"/>
      <c r="AK162" s="4"/>
      <c r="AL162" s="4"/>
      <c r="AM162" s="4"/>
      <c r="AN162" s="4"/>
      <c r="AO162" s="4"/>
      <c r="AP162" s="73"/>
      <c r="AQ162" s="5"/>
      <c r="AR162" s="4"/>
      <c r="AS162">
        <f>tblRRData[[#This Row],[Intake date]]-tblRRData[[#This Row],[Application date]]</f>
        <v>0</v>
      </c>
      <c r="AT162">
        <f>tblRRData[[#This Row],[Final departure date]]-tblRRData[[#This Row],[Intake date]]</f>
        <v>0</v>
      </c>
      <c r="AU162" t="str">
        <f>IF(tblRRData[[#This Row],[Final departure date]]&gt;0,IF(MONTH(tblRRData[[#This Row],[Final departure date]])&lt;4,"Q3",IF(MONTH(tblRRData[[#This Row],[Final departure date]])&lt;7,"Q4",IF(MONTH(tblRRData[[#This Row],[Final departure date]])&lt;10,"Q1","Q2"))),"")</f>
        <v/>
      </c>
    </row>
    <row r="163" spans="2:47" ht="15" customHeight="1">
      <c r="B163">
        <v>156</v>
      </c>
      <c r="C163" s="4"/>
      <c r="D163" t="str">
        <f>_xlfn.XLOOKUP(tblRRData[[#This Row],[Recovery Residence Name/Location]],luLocation[Location],luLocation[Organization],"")</f>
        <v/>
      </c>
      <c r="E163" t="str" cm="1">
        <f t="array" ref="E163">IFERROR(_xlfn.XLOOKUP(tblRRData[[#This Row],[Recovery Residence Name/Location]],luLocation[[#All],[Location]],luLocation[[#All],[Location Code]])&amp;"-"&amp;tblRRData[[#This Row],[RR Row Number]]&amp;"-"&amp;SFY,"")</f>
        <v/>
      </c>
      <c r="F163" s="4"/>
      <c r="G163" s="5"/>
      <c r="H163" s="5"/>
      <c r="I163" s="5"/>
      <c r="J163" s="4"/>
      <c r="K163" s="4"/>
      <c r="L163" s="4"/>
      <c r="M163" s="4"/>
      <c r="N163" s="4"/>
      <c r="O163" s="4"/>
      <c r="P163" s="4"/>
      <c r="Q163" s="4"/>
      <c r="R163" s="4"/>
      <c r="S163" s="4"/>
      <c r="T163" s="4"/>
      <c r="U163" s="4"/>
      <c r="V163" s="4"/>
      <c r="W163" s="4"/>
      <c r="X163" s="73"/>
      <c r="Y163" s="5"/>
      <c r="Z163" s="4"/>
      <c r="AA163" s="4"/>
      <c r="AB163" s="4"/>
      <c r="AC163" s="5"/>
      <c r="AD163" s="4"/>
      <c r="AE163" s="5"/>
      <c r="AF163" s="4"/>
      <c r="AG163" s="4"/>
      <c r="AH163" s="4"/>
      <c r="AI163" s="4"/>
      <c r="AJ163" s="4"/>
      <c r="AK163" s="4"/>
      <c r="AL163" s="4"/>
      <c r="AM163" s="4"/>
      <c r="AN163" s="4"/>
      <c r="AO163" s="4"/>
      <c r="AP163" s="73"/>
      <c r="AQ163" s="5"/>
      <c r="AR163" s="4"/>
      <c r="AS163">
        <f>tblRRData[[#This Row],[Intake date]]-tblRRData[[#This Row],[Application date]]</f>
        <v>0</v>
      </c>
      <c r="AT163">
        <f>tblRRData[[#This Row],[Final departure date]]-tblRRData[[#This Row],[Intake date]]</f>
        <v>0</v>
      </c>
      <c r="AU163" t="str">
        <f>IF(tblRRData[[#This Row],[Final departure date]]&gt;0,IF(MONTH(tblRRData[[#This Row],[Final departure date]])&lt;4,"Q3",IF(MONTH(tblRRData[[#This Row],[Final departure date]])&lt;7,"Q4",IF(MONTH(tblRRData[[#This Row],[Final departure date]])&lt;10,"Q1","Q2"))),"")</f>
        <v/>
      </c>
    </row>
    <row r="164" spans="2:47" ht="15" customHeight="1">
      <c r="B164">
        <v>157</v>
      </c>
      <c r="C164" s="4"/>
      <c r="D164" t="str">
        <f>_xlfn.XLOOKUP(tblRRData[[#This Row],[Recovery Residence Name/Location]],luLocation[Location],luLocation[Organization],"")</f>
        <v/>
      </c>
      <c r="E164" t="str" cm="1">
        <f t="array" ref="E164">IFERROR(_xlfn.XLOOKUP(tblRRData[[#This Row],[Recovery Residence Name/Location]],luLocation[[#All],[Location]],luLocation[[#All],[Location Code]])&amp;"-"&amp;tblRRData[[#This Row],[RR Row Number]]&amp;"-"&amp;SFY,"")</f>
        <v/>
      </c>
      <c r="F164" s="4"/>
      <c r="G164" s="5"/>
      <c r="H164" s="5"/>
      <c r="I164" s="5"/>
      <c r="J164" s="4"/>
      <c r="K164" s="4"/>
      <c r="L164" s="4"/>
      <c r="M164" s="4"/>
      <c r="N164" s="4"/>
      <c r="O164" s="4"/>
      <c r="P164" s="4"/>
      <c r="Q164" s="4"/>
      <c r="R164" s="4"/>
      <c r="S164" s="4"/>
      <c r="T164" s="4"/>
      <c r="U164" s="4"/>
      <c r="V164" s="4"/>
      <c r="W164" s="4"/>
      <c r="X164" s="73"/>
      <c r="Y164" s="5"/>
      <c r="Z164" s="4"/>
      <c r="AA164" s="4"/>
      <c r="AB164" s="4"/>
      <c r="AC164" s="5"/>
      <c r="AD164" s="4"/>
      <c r="AE164" s="5"/>
      <c r="AF164" s="4"/>
      <c r="AG164" s="4"/>
      <c r="AH164" s="4"/>
      <c r="AI164" s="4"/>
      <c r="AJ164" s="4"/>
      <c r="AK164" s="4"/>
      <c r="AL164" s="4"/>
      <c r="AM164" s="4"/>
      <c r="AN164" s="4"/>
      <c r="AO164" s="4"/>
      <c r="AP164" s="73"/>
      <c r="AQ164" s="5"/>
      <c r="AR164" s="4"/>
      <c r="AS164">
        <f>tblRRData[[#This Row],[Intake date]]-tblRRData[[#This Row],[Application date]]</f>
        <v>0</v>
      </c>
      <c r="AT164">
        <f>tblRRData[[#This Row],[Final departure date]]-tblRRData[[#This Row],[Intake date]]</f>
        <v>0</v>
      </c>
      <c r="AU164" t="str">
        <f>IF(tblRRData[[#This Row],[Final departure date]]&gt;0,IF(MONTH(tblRRData[[#This Row],[Final departure date]])&lt;4,"Q3",IF(MONTH(tblRRData[[#This Row],[Final departure date]])&lt;7,"Q4",IF(MONTH(tblRRData[[#This Row],[Final departure date]])&lt;10,"Q1","Q2"))),"")</f>
        <v/>
      </c>
    </row>
    <row r="165" spans="2:47" ht="15" customHeight="1">
      <c r="B165">
        <v>158</v>
      </c>
      <c r="C165" s="4"/>
      <c r="D165" t="str">
        <f>_xlfn.XLOOKUP(tblRRData[[#This Row],[Recovery Residence Name/Location]],luLocation[Location],luLocation[Organization],"")</f>
        <v/>
      </c>
      <c r="E165" t="str" cm="1">
        <f t="array" ref="E165">IFERROR(_xlfn.XLOOKUP(tblRRData[[#This Row],[Recovery Residence Name/Location]],luLocation[[#All],[Location]],luLocation[[#All],[Location Code]])&amp;"-"&amp;tblRRData[[#This Row],[RR Row Number]]&amp;"-"&amp;SFY,"")</f>
        <v/>
      </c>
      <c r="F165" s="4"/>
      <c r="G165" s="5"/>
      <c r="H165" s="5"/>
      <c r="I165" s="5"/>
      <c r="J165" s="4"/>
      <c r="K165" s="4"/>
      <c r="L165" s="4"/>
      <c r="M165" s="4"/>
      <c r="N165" s="4"/>
      <c r="O165" s="4"/>
      <c r="P165" s="4"/>
      <c r="Q165" s="4"/>
      <c r="R165" s="4"/>
      <c r="S165" s="4"/>
      <c r="T165" s="4"/>
      <c r="U165" s="4"/>
      <c r="V165" s="4"/>
      <c r="W165" s="4"/>
      <c r="X165" s="73"/>
      <c r="Y165" s="5"/>
      <c r="Z165" s="4"/>
      <c r="AA165" s="4"/>
      <c r="AB165" s="4"/>
      <c r="AC165" s="5"/>
      <c r="AD165" s="4"/>
      <c r="AE165" s="5"/>
      <c r="AF165" s="4"/>
      <c r="AG165" s="4"/>
      <c r="AH165" s="4"/>
      <c r="AI165" s="4"/>
      <c r="AJ165" s="4"/>
      <c r="AK165" s="4"/>
      <c r="AL165" s="4"/>
      <c r="AM165" s="4"/>
      <c r="AN165" s="4"/>
      <c r="AO165" s="4"/>
      <c r="AP165" s="73"/>
      <c r="AQ165" s="5"/>
      <c r="AR165" s="4"/>
      <c r="AS165">
        <f>tblRRData[[#This Row],[Intake date]]-tblRRData[[#This Row],[Application date]]</f>
        <v>0</v>
      </c>
      <c r="AT165">
        <f>tblRRData[[#This Row],[Final departure date]]-tblRRData[[#This Row],[Intake date]]</f>
        <v>0</v>
      </c>
      <c r="AU165" t="str">
        <f>IF(tblRRData[[#This Row],[Final departure date]]&gt;0,IF(MONTH(tblRRData[[#This Row],[Final departure date]])&lt;4,"Q3",IF(MONTH(tblRRData[[#This Row],[Final departure date]])&lt;7,"Q4",IF(MONTH(tblRRData[[#This Row],[Final departure date]])&lt;10,"Q1","Q2"))),"")</f>
        <v/>
      </c>
    </row>
    <row r="166" spans="2:47" ht="15" customHeight="1">
      <c r="B166">
        <v>159</v>
      </c>
      <c r="C166" s="4"/>
      <c r="D166" t="str">
        <f>_xlfn.XLOOKUP(tblRRData[[#This Row],[Recovery Residence Name/Location]],luLocation[Location],luLocation[Organization],"")</f>
        <v/>
      </c>
      <c r="E166" t="str" cm="1">
        <f t="array" ref="E166">IFERROR(_xlfn.XLOOKUP(tblRRData[[#This Row],[Recovery Residence Name/Location]],luLocation[[#All],[Location]],luLocation[[#All],[Location Code]])&amp;"-"&amp;tblRRData[[#This Row],[RR Row Number]]&amp;"-"&amp;SFY,"")</f>
        <v/>
      </c>
      <c r="F166" s="4"/>
      <c r="G166" s="5"/>
      <c r="H166" s="5"/>
      <c r="I166" s="5"/>
      <c r="J166" s="4"/>
      <c r="K166" s="4"/>
      <c r="L166" s="4"/>
      <c r="M166" s="4"/>
      <c r="N166" s="4"/>
      <c r="O166" s="4"/>
      <c r="P166" s="4"/>
      <c r="Q166" s="4"/>
      <c r="R166" s="4"/>
      <c r="S166" s="4"/>
      <c r="T166" s="4"/>
      <c r="U166" s="4"/>
      <c r="V166" s="4"/>
      <c r="W166" s="4"/>
      <c r="X166" s="73"/>
      <c r="Y166" s="5"/>
      <c r="Z166" s="4"/>
      <c r="AA166" s="4"/>
      <c r="AB166" s="4"/>
      <c r="AC166" s="5"/>
      <c r="AD166" s="4"/>
      <c r="AE166" s="5"/>
      <c r="AF166" s="4"/>
      <c r="AG166" s="4"/>
      <c r="AH166" s="4"/>
      <c r="AI166" s="4"/>
      <c r="AJ166" s="4"/>
      <c r="AK166" s="4"/>
      <c r="AL166" s="4"/>
      <c r="AM166" s="4"/>
      <c r="AN166" s="4"/>
      <c r="AO166" s="4"/>
      <c r="AP166" s="73"/>
      <c r="AQ166" s="5"/>
      <c r="AR166" s="4"/>
      <c r="AS166">
        <f>tblRRData[[#This Row],[Intake date]]-tblRRData[[#This Row],[Application date]]</f>
        <v>0</v>
      </c>
      <c r="AT166">
        <f>tblRRData[[#This Row],[Final departure date]]-tblRRData[[#This Row],[Intake date]]</f>
        <v>0</v>
      </c>
      <c r="AU166" t="str">
        <f>IF(tblRRData[[#This Row],[Final departure date]]&gt;0,IF(MONTH(tblRRData[[#This Row],[Final departure date]])&lt;4,"Q3",IF(MONTH(tblRRData[[#This Row],[Final departure date]])&lt;7,"Q4",IF(MONTH(tblRRData[[#This Row],[Final departure date]])&lt;10,"Q1","Q2"))),"")</f>
        <v/>
      </c>
    </row>
    <row r="167" spans="2:47" ht="15" customHeight="1">
      <c r="B167">
        <v>160</v>
      </c>
      <c r="C167" s="4"/>
      <c r="D167" t="str">
        <f>_xlfn.XLOOKUP(tblRRData[[#This Row],[Recovery Residence Name/Location]],luLocation[Location],luLocation[Organization],"")</f>
        <v/>
      </c>
      <c r="E167" t="str" cm="1">
        <f t="array" ref="E167">IFERROR(_xlfn.XLOOKUP(tblRRData[[#This Row],[Recovery Residence Name/Location]],luLocation[[#All],[Location]],luLocation[[#All],[Location Code]])&amp;"-"&amp;tblRRData[[#This Row],[RR Row Number]]&amp;"-"&amp;SFY,"")</f>
        <v/>
      </c>
      <c r="F167" s="4"/>
      <c r="G167" s="5"/>
      <c r="H167" s="5"/>
      <c r="I167" s="5"/>
      <c r="J167" s="4"/>
      <c r="K167" s="4"/>
      <c r="L167" s="4"/>
      <c r="M167" s="4"/>
      <c r="N167" s="4"/>
      <c r="O167" s="4"/>
      <c r="P167" s="4"/>
      <c r="Q167" s="4"/>
      <c r="R167" s="4"/>
      <c r="S167" s="4"/>
      <c r="T167" s="4"/>
      <c r="U167" s="4"/>
      <c r="V167" s="4"/>
      <c r="W167" s="4"/>
      <c r="X167" s="73"/>
      <c r="Y167" s="5"/>
      <c r="Z167" s="4"/>
      <c r="AA167" s="4"/>
      <c r="AB167" s="4"/>
      <c r="AC167" s="5"/>
      <c r="AD167" s="4"/>
      <c r="AE167" s="5"/>
      <c r="AF167" s="4"/>
      <c r="AG167" s="4"/>
      <c r="AH167" s="4"/>
      <c r="AI167" s="4"/>
      <c r="AJ167" s="4"/>
      <c r="AK167" s="4"/>
      <c r="AL167" s="4"/>
      <c r="AM167" s="4"/>
      <c r="AN167" s="4"/>
      <c r="AO167" s="4"/>
      <c r="AP167" s="73"/>
      <c r="AQ167" s="5"/>
      <c r="AR167" s="4"/>
      <c r="AS167">
        <f>tblRRData[[#This Row],[Intake date]]-tblRRData[[#This Row],[Application date]]</f>
        <v>0</v>
      </c>
      <c r="AT167">
        <f>tblRRData[[#This Row],[Final departure date]]-tblRRData[[#This Row],[Intake date]]</f>
        <v>0</v>
      </c>
      <c r="AU167" t="str">
        <f>IF(tblRRData[[#This Row],[Final departure date]]&gt;0,IF(MONTH(tblRRData[[#This Row],[Final departure date]])&lt;4,"Q3",IF(MONTH(tblRRData[[#This Row],[Final departure date]])&lt;7,"Q4",IF(MONTH(tblRRData[[#This Row],[Final departure date]])&lt;10,"Q1","Q2"))),"")</f>
        <v/>
      </c>
    </row>
    <row r="168" spans="2:47" ht="15" customHeight="1">
      <c r="B168">
        <v>161</v>
      </c>
      <c r="C168" s="4"/>
      <c r="D168" t="str">
        <f>_xlfn.XLOOKUP(tblRRData[[#This Row],[Recovery Residence Name/Location]],luLocation[Location],luLocation[Organization],"")</f>
        <v/>
      </c>
      <c r="E168" t="str" cm="1">
        <f t="array" ref="E168">IFERROR(_xlfn.XLOOKUP(tblRRData[[#This Row],[Recovery Residence Name/Location]],luLocation[[#All],[Location]],luLocation[[#All],[Location Code]])&amp;"-"&amp;tblRRData[[#This Row],[RR Row Number]]&amp;"-"&amp;SFY,"")</f>
        <v/>
      </c>
      <c r="F168" s="4"/>
      <c r="G168" s="5"/>
      <c r="H168" s="5"/>
      <c r="I168" s="5"/>
      <c r="J168" s="4"/>
      <c r="K168" s="4"/>
      <c r="L168" s="4"/>
      <c r="M168" s="4"/>
      <c r="N168" s="4"/>
      <c r="O168" s="4"/>
      <c r="P168" s="4"/>
      <c r="Q168" s="4"/>
      <c r="R168" s="4"/>
      <c r="S168" s="4"/>
      <c r="T168" s="4"/>
      <c r="U168" s="4"/>
      <c r="V168" s="4"/>
      <c r="W168" s="4"/>
      <c r="X168" s="73"/>
      <c r="Y168" s="5"/>
      <c r="Z168" s="4"/>
      <c r="AA168" s="4"/>
      <c r="AB168" s="4"/>
      <c r="AC168" s="5"/>
      <c r="AD168" s="4"/>
      <c r="AE168" s="5"/>
      <c r="AF168" s="4"/>
      <c r="AG168" s="4"/>
      <c r="AH168" s="4"/>
      <c r="AI168" s="4"/>
      <c r="AJ168" s="4"/>
      <c r="AK168" s="4"/>
      <c r="AL168" s="4"/>
      <c r="AM168" s="4"/>
      <c r="AN168" s="4"/>
      <c r="AO168" s="4"/>
      <c r="AP168" s="73"/>
      <c r="AQ168" s="5"/>
      <c r="AR168" s="4"/>
      <c r="AS168">
        <f>tblRRData[[#This Row],[Intake date]]-tblRRData[[#This Row],[Application date]]</f>
        <v>0</v>
      </c>
      <c r="AT168">
        <f>tblRRData[[#This Row],[Final departure date]]-tblRRData[[#This Row],[Intake date]]</f>
        <v>0</v>
      </c>
      <c r="AU168" t="str">
        <f>IF(tblRRData[[#This Row],[Final departure date]]&gt;0,IF(MONTH(tblRRData[[#This Row],[Final departure date]])&lt;4,"Q3",IF(MONTH(tblRRData[[#This Row],[Final departure date]])&lt;7,"Q4",IF(MONTH(tblRRData[[#This Row],[Final departure date]])&lt;10,"Q1","Q2"))),"")</f>
        <v/>
      </c>
    </row>
    <row r="169" spans="2:47" ht="15" customHeight="1">
      <c r="B169">
        <v>162</v>
      </c>
      <c r="C169" s="4"/>
      <c r="D169" t="str">
        <f>_xlfn.XLOOKUP(tblRRData[[#This Row],[Recovery Residence Name/Location]],luLocation[Location],luLocation[Organization],"")</f>
        <v/>
      </c>
      <c r="E169" t="str" cm="1">
        <f t="array" ref="E169">IFERROR(_xlfn.XLOOKUP(tblRRData[[#This Row],[Recovery Residence Name/Location]],luLocation[[#All],[Location]],luLocation[[#All],[Location Code]])&amp;"-"&amp;tblRRData[[#This Row],[RR Row Number]]&amp;"-"&amp;SFY,"")</f>
        <v/>
      </c>
      <c r="F169" s="4"/>
      <c r="G169" s="5"/>
      <c r="H169" s="5"/>
      <c r="I169" s="5"/>
      <c r="J169" s="4"/>
      <c r="K169" s="4"/>
      <c r="L169" s="4"/>
      <c r="M169" s="4"/>
      <c r="N169" s="4"/>
      <c r="O169" s="4"/>
      <c r="P169" s="4"/>
      <c r="Q169" s="4"/>
      <c r="R169" s="4"/>
      <c r="S169" s="4"/>
      <c r="T169" s="4"/>
      <c r="U169" s="4"/>
      <c r="V169" s="4"/>
      <c r="W169" s="4"/>
      <c r="X169" s="73"/>
      <c r="Y169" s="5"/>
      <c r="Z169" s="4"/>
      <c r="AA169" s="4"/>
      <c r="AB169" s="4"/>
      <c r="AC169" s="5"/>
      <c r="AD169" s="4"/>
      <c r="AE169" s="5"/>
      <c r="AF169" s="4"/>
      <c r="AG169" s="4"/>
      <c r="AH169" s="4"/>
      <c r="AI169" s="4"/>
      <c r="AJ169" s="4"/>
      <c r="AK169" s="4"/>
      <c r="AL169" s="4"/>
      <c r="AM169" s="4"/>
      <c r="AN169" s="4"/>
      <c r="AO169" s="4"/>
      <c r="AP169" s="73"/>
      <c r="AQ169" s="5"/>
      <c r="AR169" s="4"/>
      <c r="AS169">
        <f>tblRRData[[#This Row],[Intake date]]-tblRRData[[#This Row],[Application date]]</f>
        <v>0</v>
      </c>
      <c r="AT169">
        <f>tblRRData[[#This Row],[Final departure date]]-tblRRData[[#This Row],[Intake date]]</f>
        <v>0</v>
      </c>
      <c r="AU169" t="str">
        <f>IF(tblRRData[[#This Row],[Final departure date]]&gt;0,IF(MONTH(tblRRData[[#This Row],[Final departure date]])&lt;4,"Q3",IF(MONTH(tblRRData[[#This Row],[Final departure date]])&lt;7,"Q4",IF(MONTH(tblRRData[[#This Row],[Final departure date]])&lt;10,"Q1","Q2"))),"")</f>
        <v/>
      </c>
    </row>
    <row r="170" spans="2:47" ht="15" customHeight="1">
      <c r="B170">
        <v>163</v>
      </c>
      <c r="C170" s="4"/>
      <c r="D170" t="str">
        <f>_xlfn.XLOOKUP(tblRRData[[#This Row],[Recovery Residence Name/Location]],luLocation[Location],luLocation[Organization],"")</f>
        <v/>
      </c>
      <c r="E170" t="str" cm="1">
        <f t="array" ref="E170">IFERROR(_xlfn.XLOOKUP(tblRRData[[#This Row],[Recovery Residence Name/Location]],luLocation[[#All],[Location]],luLocation[[#All],[Location Code]])&amp;"-"&amp;tblRRData[[#This Row],[RR Row Number]]&amp;"-"&amp;SFY,"")</f>
        <v/>
      </c>
      <c r="F170" s="4"/>
      <c r="G170" s="5"/>
      <c r="H170" s="5"/>
      <c r="I170" s="5"/>
      <c r="J170" s="4"/>
      <c r="K170" s="4"/>
      <c r="L170" s="4"/>
      <c r="M170" s="4"/>
      <c r="N170" s="4"/>
      <c r="O170" s="4"/>
      <c r="P170" s="4"/>
      <c r="Q170" s="4"/>
      <c r="R170" s="4"/>
      <c r="S170" s="4"/>
      <c r="T170" s="4"/>
      <c r="U170" s="4"/>
      <c r="V170" s="4"/>
      <c r="W170" s="4"/>
      <c r="X170" s="73"/>
      <c r="Y170" s="5"/>
      <c r="Z170" s="4"/>
      <c r="AA170" s="4"/>
      <c r="AB170" s="4"/>
      <c r="AC170" s="5"/>
      <c r="AD170" s="4"/>
      <c r="AE170" s="5"/>
      <c r="AF170" s="4"/>
      <c r="AG170" s="4"/>
      <c r="AH170" s="4"/>
      <c r="AI170" s="4"/>
      <c r="AJ170" s="4"/>
      <c r="AK170" s="4"/>
      <c r="AL170" s="4"/>
      <c r="AM170" s="4"/>
      <c r="AN170" s="4"/>
      <c r="AO170" s="4"/>
      <c r="AP170" s="73"/>
      <c r="AQ170" s="5"/>
      <c r="AR170" s="4"/>
      <c r="AS170">
        <f>tblRRData[[#This Row],[Intake date]]-tblRRData[[#This Row],[Application date]]</f>
        <v>0</v>
      </c>
      <c r="AT170">
        <f>tblRRData[[#This Row],[Final departure date]]-tblRRData[[#This Row],[Intake date]]</f>
        <v>0</v>
      </c>
      <c r="AU170" t="str">
        <f>IF(tblRRData[[#This Row],[Final departure date]]&gt;0,IF(MONTH(tblRRData[[#This Row],[Final departure date]])&lt;4,"Q3",IF(MONTH(tblRRData[[#This Row],[Final departure date]])&lt;7,"Q4",IF(MONTH(tblRRData[[#This Row],[Final departure date]])&lt;10,"Q1","Q2"))),"")</f>
        <v/>
      </c>
    </row>
    <row r="171" spans="2:47" ht="15" customHeight="1">
      <c r="B171">
        <v>164</v>
      </c>
      <c r="C171" s="4"/>
      <c r="D171" t="str">
        <f>_xlfn.XLOOKUP(tblRRData[[#This Row],[Recovery Residence Name/Location]],luLocation[Location],luLocation[Organization],"")</f>
        <v/>
      </c>
      <c r="E171" t="str" cm="1">
        <f t="array" ref="E171">IFERROR(_xlfn.XLOOKUP(tblRRData[[#This Row],[Recovery Residence Name/Location]],luLocation[[#All],[Location]],luLocation[[#All],[Location Code]])&amp;"-"&amp;tblRRData[[#This Row],[RR Row Number]]&amp;"-"&amp;SFY,"")</f>
        <v/>
      </c>
      <c r="F171" s="4"/>
      <c r="G171" s="5"/>
      <c r="H171" s="5"/>
      <c r="I171" s="5"/>
      <c r="J171" s="4"/>
      <c r="K171" s="4"/>
      <c r="L171" s="4"/>
      <c r="M171" s="4"/>
      <c r="N171" s="4"/>
      <c r="O171" s="4"/>
      <c r="P171" s="4"/>
      <c r="Q171" s="4"/>
      <c r="R171" s="4"/>
      <c r="S171" s="4"/>
      <c r="T171" s="4"/>
      <c r="U171" s="4"/>
      <c r="V171" s="4"/>
      <c r="W171" s="4"/>
      <c r="X171" s="73"/>
      <c r="Y171" s="5"/>
      <c r="Z171" s="4"/>
      <c r="AA171" s="4"/>
      <c r="AB171" s="4"/>
      <c r="AC171" s="5"/>
      <c r="AD171" s="4"/>
      <c r="AE171" s="5"/>
      <c r="AF171" s="4"/>
      <c r="AG171" s="4"/>
      <c r="AH171" s="4"/>
      <c r="AI171" s="4"/>
      <c r="AJ171" s="4"/>
      <c r="AK171" s="4"/>
      <c r="AL171" s="4"/>
      <c r="AM171" s="4"/>
      <c r="AN171" s="4"/>
      <c r="AO171" s="4"/>
      <c r="AP171" s="73"/>
      <c r="AQ171" s="5"/>
      <c r="AR171" s="4"/>
      <c r="AS171">
        <f>tblRRData[[#This Row],[Intake date]]-tblRRData[[#This Row],[Application date]]</f>
        <v>0</v>
      </c>
      <c r="AT171">
        <f>tblRRData[[#This Row],[Final departure date]]-tblRRData[[#This Row],[Intake date]]</f>
        <v>0</v>
      </c>
      <c r="AU171" t="str">
        <f>IF(tblRRData[[#This Row],[Final departure date]]&gt;0,IF(MONTH(tblRRData[[#This Row],[Final departure date]])&lt;4,"Q3",IF(MONTH(tblRRData[[#This Row],[Final departure date]])&lt;7,"Q4",IF(MONTH(tblRRData[[#This Row],[Final departure date]])&lt;10,"Q1","Q2"))),"")</f>
        <v/>
      </c>
    </row>
    <row r="172" spans="2:47" ht="15" customHeight="1">
      <c r="B172">
        <v>165</v>
      </c>
      <c r="C172" s="4"/>
      <c r="D172" t="str">
        <f>_xlfn.XLOOKUP(tblRRData[[#This Row],[Recovery Residence Name/Location]],luLocation[Location],luLocation[Organization],"")</f>
        <v/>
      </c>
      <c r="E172" t="str" cm="1">
        <f t="array" ref="E172">IFERROR(_xlfn.XLOOKUP(tblRRData[[#This Row],[Recovery Residence Name/Location]],luLocation[[#All],[Location]],luLocation[[#All],[Location Code]])&amp;"-"&amp;tblRRData[[#This Row],[RR Row Number]]&amp;"-"&amp;SFY,"")</f>
        <v/>
      </c>
      <c r="F172" s="4"/>
      <c r="G172" s="5"/>
      <c r="H172" s="5"/>
      <c r="I172" s="5"/>
      <c r="J172" s="4"/>
      <c r="K172" s="4"/>
      <c r="L172" s="4"/>
      <c r="M172" s="4"/>
      <c r="N172" s="4"/>
      <c r="O172" s="4"/>
      <c r="P172" s="4"/>
      <c r="Q172" s="4"/>
      <c r="R172" s="4"/>
      <c r="S172" s="4"/>
      <c r="T172" s="4"/>
      <c r="U172" s="4"/>
      <c r="V172" s="4"/>
      <c r="W172" s="4"/>
      <c r="X172" s="73"/>
      <c r="Y172" s="5"/>
      <c r="Z172" s="4"/>
      <c r="AA172" s="4"/>
      <c r="AB172" s="4"/>
      <c r="AC172" s="5"/>
      <c r="AD172" s="4"/>
      <c r="AE172" s="5"/>
      <c r="AF172" s="4"/>
      <c r="AG172" s="4"/>
      <c r="AH172" s="4"/>
      <c r="AI172" s="4"/>
      <c r="AJ172" s="4"/>
      <c r="AK172" s="4"/>
      <c r="AL172" s="4"/>
      <c r="AM172" s="4"/>
      <c r="AN172" s="4"/>
      <c r="AO172" s="4"/>
      <c r="AP172" s="73"/>
      <c r="AQ172" s="5"/>
      <c r="AR172" s="4"/>
      <c r="AS172">
        <f>tblRRData[[#This Row],[Intake date]]-tblRRData[[#This Row],[Application date]]</f>
        <v>0</v>
      </c>
      <c r="AT172">
        <f>tblRRData[[#This Row],[Final departure date]]-tblRRData[[#This Row],[Intake date]]</f>
        <v>0</v>
      </c>
      <c r="AU172" t="str">
        <f>IF(tblRRData[[#This Row],[Final departure date]]&gt;0,IF(MONTH(tblRRData[[#This Row],[Final departure date]])&lt;4,"Q3",IF(MONTH(tblRRData[[#This Row],[Final departure date]])&lt;7,"Q4",IF(MONTH(tblRRData[[#This Row],[Final departure date]])&lt;10,"Q1","Q2"))),"")</f>
        <v/>
      </c>
    </row>
    <row r="173" spans="2:47" ht="15" customHeight="1">
      <c r="B173">
        <v>166</v>
      </c>
      <c r="C173" s="4"/>
      <c r="D173" t="str">
        <f>_xlfn.XLOOKUP(tblRRData[[#This Row],[Recovery Residence Name/Location]],luLocation[Location],luLocation[Organization],"")</f>
        <v/>
      </c>
      <c r="E173" t="str" cm="1">
        <f t="array" ref="E173">IFERROR(_xlfn.XLOOKUP(tblRRData[[#This Row],[Recovery Residence Name/Location]],luLocation[[#All],[Location]],luLocation[[#All],[Location Code]])&amp;"-"&amp;tblRRData[[#This Row],[RR Row Number]]&amp;"-"&amp;SFY,"")</f>
        <v/>
      </c>
      <c r="F173" s="4"/>
      <c r="G173" s="5"/>
      <c r="H173" s="5"/>
      <c r="I173" s="5"/>
      <c r="J173" s="4"/>
      <c r="K173" s="4"/>
      <c r="L173" s="4"/>
      <c r="M173" s="4"/>
      <c r="N173" s="4"/>
      <c r="O173" s="4"/>
      <c r="P173" s="4"/>
      <c r="Q173" s="4"/>
      <c r="R173" s="4"/>
      <c r="S173" s="4"/>
      <c r="T173" s="4"/>
      <c r="U173" s="4"/>
      <c r="V173" s="4"/>
      <c r="W173" s="4"/>
      <c r="X173" s="73"/>
      <c r="Y173" s="5"/>
      <c r="Z173" s="4"/>
      <c r="AA173" s="4"/>
      <c r="AB173" s="4"/>
      <c r="AC173" s="5"/>
      <c r="AD173" s="4"/>
      <c r="AE173" s="5"/>
      <c r="AF173" s="4"/>
      <c r="AG173" s="4"/>
      <c r="AH173" s="4"/>
      <c r="AI173" s="4"/>
      <c r="AJ173" s="4"/>
      <c r="AK173" s="4"/>
      <c r="AL173" s="4"/>
      <c r="AM173" s="4"/>
      <c r="AN173" s="4"/>
      <c r="AO173" s="4"/>
      <c r="AP173" s="73"/>
      <c r="AQ173" s="5"/>
      <c r="AR173" s="4"/>
      <c r="AS173">
        <f>tblRRData[[#This Row],[Intake date]]-tblRRData[[#This Row],[Application date]]</f>
        <v>0</v>
      </c>
      <c r="AT173">
        <f>tblRRData[[#This Row],[Final departure date]]-tblRRData[[#This Row],[Intake date]]</f>
        <v>0</v>
      </c>
      <c r="AU173" t="str">
        <f>IF(tblRRData[[#This Row],[Final departure date]]&gt;0,IF(MONTH(tblRRData[[#This Row],[Final departure date]])&lt;4,"Q3",IF(MONTH(tblRRData[[#This Row],[Final departure date]])&lt;7,"Q4",IF(MONTH(tblRRData[[#This Row],[Final departure date]])&lt;10,"Q1","Q2"))),"")</f>
        <v/>
      </c>
    </row>
    <row r="174" spans="2:47" ht="15" customHeight="1">
      <c r="B174">
        <v>167</v>
      </c>
      <c r="C174" s="4"/>
      <c r="D174" t="str">
        <f>_xlfn.XLOOKUP(tblRRData[[#This Row],[Recovery Residence Name/Location]],luLocation[Location],luLocation[Organization],"")</f>
        <v/>
      </c>
      <c r="E174" t="str" cm="1">
        <f t="array" ref="E174">IFERROR(_xlfn.XLOOKUP(tblRRData[[#This Row],[Recovery Residence Name/Location]],luLocation[[#All],[Location]],luLocation[[#All],[Location Code]])&amp;"-"&amp;tblRRData[[#This Row],[RR Row Number]]&amp;"-"&amp;SFY,"")</f>
        <v/>
      </c>
      <c r="F174" s="4"/>
      <c r="G174" s="5"/>
      <c r="H174" s="5"/>
      <c r="I174" s="5"/>
      <c r="J174" s="4"/>
      <c r="K174" s="4"/>
      <c r="L174" s="4"/>
      <c r="M174" s="4"/>
      <c r="N174" s="4"/>
      <c r="O174" s="4"/>
      <c r="P174" s="4"/>
      <c r="Q174" s="4"/>
      <c r="R174" s="4"/>
      <c r="S174" s="4"/>
      <c r="T174" s="4"/>
      <c r="U174" s="4"/>
      <c r="V174" s="4"/>
      <c r="W174" s="4"/>
      <c r="X174" s="73"/>
      <c r="Y174" s="5"/>
      <c r="Z174" s="4"/>
      <c r="AA174" s="4"/>
      <c r="AB174" s="4"/>
      <c r="AC174" s="5"/>
      <c r="AD174" s="4"/>
      <c r="AE174" s="5"/>
      <c r="AF174" s="4"/>
      <c r="AG174" s="4"/>
      <c r="AH174" s="4"/>
      <c r="AI174" s="4"/>
      <c r="AJ174" s="4"/>
      <c r="AK174" s="4"/>
      <c r="AL174" s="4"/>
      <c r="AM174" s="4"/>
      <c r="AN174" s="4"/>
      <c r="AO174" s="4"/>
      <c r="AP174" s="73"/>
      <c r="AQ174" s="5"/>
      <c r="AR174" s="4"/>
      <c r="AS174">
        <f>tblRRData[[#This Row],[Intake date]]-tblRRData[[#This Row],[Application date]]</f>
        <v>0</v>
      </c>
      <c r="AT174">
        <f>tblRRData[[#This Row],[Final departure date]]-tblRRData[[#This Row],[Intake date]]</f>
        <v>0</v>
      </c>
      <c r="AU174" t="str">
        <f>IF(tblRRData[[#This Row],[Final departure date]]&gt;0,IF(MONTH(tblRRData[[#This Row],[Final departure date]])&lt;4,"Q3",IF(MONTH(tblRRData[[#This Row],[Final departure date]])&lt;7,"Q4",IF(MONTH(tblRRData[[#This Row],[Final departure date]])&lt;10,"Q1","Q2"))),"")</f>
        <v/>
      </c>
    </row>
    <row r="175" spans="2:47" ht="15" customHeight="1">
      <c r="B175">
        <v>168</v>
      </c>
      <c r="C175" s="4"/>
      <c r="D175" t="str">
        <f>_xlfn.XLOOKUP(tblRRData[[#This Row],[Recovery Residence Name/Location]],luLocation[Location],luLocation[Organization],"")</f>
        <v/>
      </c>
      <c r="E175" t="str" cm="1">
        <f t="array" ref="E175">IFERROR(_xlfn.XLOOKUP(tblRRData[[#This Row],[Recovery Residence Name/Location]],luLocation[[#All],[Location]],luLocation[[#All],[Location Code]])&amp;"-"&amp;tblRRData[[#This Row],[RR Row Number]]&amp;"-"&amp;SFY,"")</f>
        <v/>
      </c>
      <c r="F175" s="4"/>
      <c r="G175" s="5"/>
      <c r="H175" s="5"/>
      <c r="I175" s="5"/>
      <c r="J175" s="4"/>
      <c r="K175" s="4"/>
      <c r="L175" s="4"/>
      <c r="M175" s="4"/>
      <c r="N175" s="4"/>
      <c r="O175" s="4"/>
      <c r="P175" s="4"/>
      <c r="Q175" s="4"/>
      <c r="R175" s="4"/>
      <c r="S175" s="4"/>
      <c r="T175" s="4"/>
      <c r="U175" s="4"/>
      <c r="V175" s="4"/>
      <c r="W175" s="4"/>
      <c r="X175" s="73"/>
      <c r="Y175" s="5"/>
      <c r="Z175" s="4"/>
      <c r="AA175" s="4"/>
      <c r="AB175" s="4"/>
      <c r="AC175" s="5"/>
      <c r="AD175" s="4"/>
      <c r="AE175" s="5"/>
      <c r="AF175" s="4"/>
      <c r="AG175" s="4"/>
      <c r="AH175" s="4"/>
      <c r="AI175" s="4"/>
      <c r="AJ175" s="4"/>
      <c r="AK175" s="4"/>
      <c r="AL175" s="4"/>
      <c r="AM175" s="4"/>
      <c r="AN175" s="4"/>
      <c r="AO175" s="4"/>
      <c r="AP175" s="73"/>
      <c r="AQ175" s="5"/>
      <c r="AR175" s="4"/>
      <c r="AS175">
        <f>tblRRData[[#This Row],[Intake date]]-tblRRData[[#This Row],[Application date]]</f>
        <v>0</v>
      </c>
      <c r="AT175">
        <f>tblRRData[[#This Row],[Final departure date]]-tblRRData[[#This Row],[Intake date]]</f>
        <v>0</v>
      </c>
      <c r="AU175" t="str">
        <f>IF(tblRRData[[#This Row],[Final departure date]]&gt;0,IF(MONTH(tblRRData[[#This Row],[Final departure date]])&lt;4,"Q3",IF(MONTH(tblRRData[[#This Row],[Final departure date]])&lt;7,"Q4",IF(MONTH(tblRRData[[#This Row],[Final departure date]])&lt;10,"Q1","Q2"))),"")</f>
        <v/>
      </c>
    </row>
    <row r="176" spans="2:47" ht="15" customHeight="1">
      <c r="B176">
        <v>169</v>
      </c>
      <c r="C176" s="4"/>
      <c r="D176" t="str">
        <f>_xlfn.XLOOKUP(tblRRData[[#This Row],[Recovery Residence Name/Location]],luLocation[Location],luLocation[Organization],"")</f>
        <v/>
      </c>
      <c r="E176" t="str" cm="1">
        <f t="array" ref="E176">IFERROR(_xlfn.XLOOKUP(tblRRData[[#This Row],[Recovery Residence Name/Location]],luLocation[[#All],[Location]],luLocation[[#All],[Location Code]])&amp;"-"&amp;tblRRData[[#This Row],[RR Row Number]]&amp;"-"&amp;SFY,"")</f>
        <v/>
      </c>
      <c r="F176" s="4"/>
      <c r="G176" s="5"/>
      <c r="H176" s="5"/>
      <c r="I176" s="5"/>
      <c r="J176" s="4"/>
      <c r="K176" s="4"/>
      <c r="L176" s="4"/>
      <c r="M176" s="4"/>
      <c r="N176" s="4"/>
      <c r="O176" s="4"/>
      <c r="P176" s="4"/>
      <c r="Q176" s="4"/>
      <c r="R176" s="4"/>
      <c r="S176" s="4"/>
      <c r="T176" s="4"/>
      <c r="U176" s="4"/>
      <c r="V176" s="4"/>
      <c r="W176" s="4"/>
      <c r="X176" s="73"/>
      <c r="Y176" s="5"/>
      <c r="Z176" s="4"/>
      <c r="AA176" s="4"/>
      <c r="AB176" s="4"/>
      <c r="AC176" s="5"/>
      <c r="AD176" s="4"/>
      <c r="AE176" s="5"/>
      <c r="AF176" s="4"/>
      <c r="AG176" s="4"/>
      <c r="AH176" s="4"/>
      <c r="AI176" s="4"/>
      <c r="AJ176" s="4"/>
      <c r="AK176" s="4"/>
      <c r="AL176" s="4"/>
      <c r="AM176" s="4"/>
      <c r="AN176" s="4"/>
      <c r="AO176" s="4"/>
      <c r="AP176" s="73"/>
      <c r="AQ176" s="5"/>
      <c r="AR176" s="4"/>
      <c r="AS176">
        <f>tblRRData[[#This Row],[Intake date]]-tblRRData[[#This Row],[Application date]]</f>
        <v>0</v>
      </c>
      <c r="AT176">
        <f>tblRRData[[#This Row],[Final departure date]]-tblRRData[[#This Row],[Intake date]]</f>
        <v>0</v>
      </c>
      <c r="AU176" t="str">
        <f>IF(tblRRData[[#This Row],[Final departure date]]&gt;0,IF(MONTH(tblRRData[[#This Row],[Final departure date]])&lt;4,"Q3",IF(MONTH(tblRRData[[#This Row],[Final departure date]])&lt;7,"Q4",IF(MONTH(tblRRData[[#This Row],[Final departure date]])&lt;10,"Q1","Q2"))),"")</f>
        <v/>
      </c>
    </row>
    <row r="177" spans="2:47" ht="15" customHeight="1">
      <c r="B177">
        <v>170</v>
      </c>
      <c r="C177" s="4"/>
      <c r="D177" t="str">
        <f>_xlfn.XLOOKUP(tblRRData[[#This Row],[Recovery Residence Name/Location]],luLocation[Location],luLocation[Organization],"")</f>
        <v/>
      </c>
      <c r="E177" t="str" cm="1">
        <f t="array" ref="E177">IFERROR(_xlfn.XLOOKUP(tblRRData[[#This Row],[Recovery Residence Name/Location]],luLocation[[#All],[Location]],luLocation[[#All],[Location Code]])&amp;"-"&amp;tblRRData[[#This Row],[RR Row Number]]&amp;"-"&amp;SFY,"")</f>
        <v/>
      </c>
      <c r="F177" s="4"/>
      <c r="G177" s="5"/>
      <c r="H177" s="5"/>
      <c r="I177" s="5"/>
      <c r="J177" s="4"/>
      <c r="K177" s="4"/>
      <c r="L177" s="4"/>
      <c r="M177" s="4"/>
      <c r="N177" s="4"/>
      <c r="O177" s="4"/>
      <c r="P177" s="4"/>
      <c r="Q177" s="4"/>
      <c r="R177" s="4"/>
      <c r="S177" s="4"/>
      <c r="T177" s="4"/>
      <c r="U177" s="4"/>
      <c r="V177" s="4"/>
      <c r="W177" s="4"/>
      <c r="X177" s="73"/>
      <c r="Y177" s="5"/>
      <c r="Z177" s="4"/>
      <c r="AA177" s="4"/>
      <c r="AB177" s="4"/>
      <c r="AC177" s="5"/>
      <c r="AD177" s="4"/>
      <c r="AE177" s="5"/>
      <c r="AF177" s="4"/>
      <c r="AG177" s="4"/>
      <c r="AH177" s="4"/>
      <c r="AI177" s="4"/>
      <c r="AJ177" s="4"/>
      <c r="AK177" s="4"/>
      <c r="AL177" s="4"/>
      <c r="AM177" s="4"/>
      <c r="AN177" s="4"/>
      <c r="AO177" s="4"/>
      <c r="AP177" s="73"/>
      <c r="AQ177" s="5"/>
      <c r="AR177" s="4"/>
      <c r="AS177">
        <f>tblRRData[[#This Row],[Intake date]]-tblRRData[[#This Row],[Application date]]</f>
        <v>0</v>
      </c>
      <c r="AT177">
        <f>tblRRData[[#This Row],[Final departure date]]-tblRRData[[#This Row],[Intake date]]</f>
        <v>0</v>
      </c>
      <c r="AU177" t="str">
        <f>IF(tblRRData[[#This Row],[Final departure date]]&gt;0,IF(MONTH(tblRRData[[#This Row],[Final departure date]])&lt;4,"Q3",IF(MONTH(tblRRData[[#This Row],[Final departure date]])&lt;7,"Q4",IF(MONTH(tblRRData[[#This Row],[Final departure date]])&lt;10,"Q1","Q2"))),"")</f>
        <v/>
      </c>
    </row>
    <row r="178" spans="2:47" ht="15" customHeight="1">
      <c r="B178">
        <v>171</v>
      </c>
      <c r="C178" s="4"/>
      <c r="D178" t="str">
        <f>_xlfn.XLOOKUP(tblRRData[[#This Row],[Recovery Residence Name/Location]],luLocation[Location],luLocation[Organization],"")</f>
        <v/>
      </c>
      <c r="E178" t="str" cm="1">
        <f t="array" ref="E178">IFERROR(_xlfn.XLOOKUP(tblRRData[[#This Row],[Recovery Residence Name/Location]],luLocation[[#All],[Location]],luLocation[[#All],[Location Code]])&amp;"-"&amp;tblRRData[[#This Row],[RR Row Number]]&amp;"-"&amp;SFY,"")</f>
        <v/>
      </c>
      <c r="F178" s="4"/>
      <c r="G178" s="5"/>
      <c r="H178" s="5"/>
      <c r="I178" s="5"/>
      <c r="J178" s="4"/>
      <c r="K178" s="4"/>
      <c r="L178" s="4"/>
      <c r="M178" s="4"/>
      <c r="N178" s="4"/>
      <c r="O178" s="4"/>
      <c r="P178" s="4"/>
      <c r="Q178" s="4"/>
      <c r="R178" s="4"/>
      <c r="S178" s="4"/>
      <c r="T178" s="4"/>
      <c r="U178" s="4"/>
      <c r="V178" s="4"/>
      <c r="W178" s="4"/>
      <c r="X178" s="73"/>
      <c r="Y178" s="5"/>
      <c r="Z178" s="4"/>
      <c r="AA178" s="4"/>
      <c r="AB178" s="4"/>
      <c r="AC178" s="5"/>
      <c r="AD178" s="4"/>
      <c r="AE178" s="5"/>
      <c r="AF178" s="4"/>
      <c r="AG178" s="4"/>
      <c r="AH178" s="4"/>
      <c r="AI178" s="4"/>
      <c r="AJ178" s="4"/>
      <c r="AK178" s="4"/>
      <c r="AL178" s="4"/>
      <c r="AM178" s="4"/>
      <c r="AN178" s="4"/>
      <c r="AO178" s="4"/>
      <c r="AP178" s="73"/>
      <c r="AQ178" s="5"/>
      <c r="AR178" s="4"/>
      <c r="AS178">
        <f>tblRRData[[#This Row],[Intake date]]-tblRRData[[#This Row],[Application date]]</f>
        <v>0</v>
      </c>
      <c r="AT178">
        <f>tblRRData[[#This Row],[Final departure date]]-tblRRData[[#This Row],[Intake date]]</f>
        <v>0</v>
      </c>
      <c r="AU178" t="str">
        <f>IF(tblRRData[[#This Row],[Final departure date]]&gt;0,IF(MONTH(tblRRData[[#This Row],[Final departure date]])&lt;4,"Q3",IF(MONTH(tblRRData[[#This Row],[Final departure date]])&lt;7,"Q4",IF(MONTH(tblRRData[[#This Row],[Final departure date]])&lt;10,"Q1","Q2"))),"")</f>
        <v/>
      </c>
    </row>
    <row r="179" spans="2:47" ht="15" customHeight="1">
      <c r="B179">
        <v>172</v>
      </c>
      <c r="C179" s="4"/>
      <c r="D179" t="str">
        <f>_xlfn.XLOOKUP(tblRRData[[#This Row],[Recovery Residence Name/Location]],luLocation[Location],luLocation[Organization],"")</f>
        <v/>
      </c>
      <c r="E179" t="str" cm="1">
        <f t="array" ref="E179">IFERROR(_xlfn.XLOOKUP(tblRRData[[#This Row],[Recovery Residence Name/Location]],luLocation[[#All],[Location]],luLocation[[#All],[Location Code]])&amp;"-"&amp;tblRRData[[#This Row],[RR Row Number]]&amp;"-"&amp;SFY,"")</f>
        <v/>
      </c>
      <c r="F179" s="4"/>
      <c r="G179" s="5"/>
      <c r="H179" s="5"/>
      <c r="I179" s="5"/>
      <c r="J179" s="4"/>
      <c r="K179" s="4"/>
      <c r="L179" s="4"/>
      <c r="M179" s="4"/>
      <c r="N179" s="4"/>
      <c r="O179" s="4"/>
      <c r="P179" s="4"/>
      <c r="Q179" s="4"/>
      <c r="R179" s="4"/>
      <c r="S179" s="4"/>
      <c r="T179" s="4"/>
      <c r="U179" s="4"/>
      <c r="V179" s="4"/>
      <c r="W179" s="4"/>
      <c r="X179" s="73"/>
      <c r="Y179" s="5"/>
      <c r="Z179" s="4"/>
      <c r="AA179" s="4"/>
      <c r="AB179" s="4"/>
      <c r="AC179" s="5"/>
      <c r="AD179" s="4"/>
      <c r="AE179" s="5"/>
      <c r="AF179" s="4"/>
      <c r="AG179" s="4"/>
      <c r="AH179" s="4"/>
      <c r="AI179" s="4"/>
      <c r="AJ179" s="4"/>
      <c r="AK179" s="4"/>
      <c r="AL179" s="4"/>
      <c r="AM179" s="4"/>
      <c r="AN179" s="4"/>
      <c r="AO179" s="4"/>
      <c r="AP179" s="73"/>
      <c r="AQ179" s="5"/>
      <c r="AR179" s="4"/>
      <c r="AS179">
        <f>tblRRData[[#This Row],[Intake date]]-tblRRData[[#This Row],[Application date]]</f>
        <v>0</v>
      </c>
      <c r="AT179">
        <f>tblRRData[[#This Row],[Final departure date]]-tblRRData[[#This Row],[Intake date]]</f>
        <v>0</v>
      </c>
      <c r="AU179" t="str">
        <f>IF(tblRRData[[#This Row],[Final departure date]]&gt;0,IF(MONTH(tblRRData[[#This Row],[Final departure date]])&lt;4,"Q3",IF(MONTH(tblRRData[[#This Row],[Final departure date]])&lt;7,"Q4",IF(MONTH(tblRRData[[#This Row],[Final departure date]])&lt;10,"Q1","Q2"))),"")</f>
        <v/>
      </c>
    </row>
    <row r="180" spans="2:47" ht="15" customHeight="1">
      <c r="B180">
        <v>173</v>
      </c>
      <c r="C180" s="4"/>
      <c r="D180" t="str">
        <f>_xlfn.XLOOKUP(tblRRData[[#This Row],[Recovery Residence Name/Location]],luLocation[Location],luLocation[Organization],"")</f>
        <v/>
      </c>
      <c r="E180" t="str" cm="1">
        <f t="array" ref="E180">IFERROR(_xlfn.XLOOKUP(tblRRData[[#This Row],[Recovery Residence Name/Location]],luLocation[[#All],[Location]],luLocation[[#All],[Location Code]])&amp;"-"&amp;tblRRData[[#This Row],[RR Row Number]]&amp;"-"&amp;SFY,"")</f>
        <v/>
      </c>
      <c r="F180" s="4"/>
      <c r="G180" s="5"/>
      <c r="H180" s="5"/>
      <c r="I180" s="5"/>
      <c r="J180" s="4"/>
      <c r="K180" s="4"/>
      <c r="L180" s="4"/>
      <c r="M180" s="4"/>
      <c r="N180" s="4"/>
      <c r="O180" s="4"/>
      <c r="P180" s="4"/>
      <c r="Q180" s="4"/>
      <c r="R180" s="4"/>
      <c r="S180" s="4"/>
      <c r="T180" s="4"/>
      <c r="U180" s="4"/>
      <c r="V180" s="4"/>
      <c r="W180" s="4"/>
      <c r="X180" s="73"/>
      <c r="Y180" s="5"/>
      <c r="Z180" s="4"/>
      <c r="AA180" s="4"/>
      <c r="AB180" s="4"/>
      <c r="AC180" s="5"/>
      <c r="AD180" s="4"/>
      <c r="AE180" s="5"/>
      <c r="AF180" s="4"/>
      <c r="AG180" s="4"/>
      <c r="AH180" s="4"/>
      <c r="AI180" s="4"/>
      <c r="AJ180" s="4"/>
      <c r="AK180" s="4"/>
      <c r="AL180" s="4"/>
      <c r="AM180" s="4"/>
      <c r="AN180" s="4"/>
      <c r="AO180" s="4"/>
      <c r="AP180" s="73"/>
      <c r="AQ180" s="5"/>
      <c r="AR180" s="4"/>
      <c r="AS180">
        <f>tblRRData[[#This Row],[Intake date]]-tblRRData[[#This Row],[Application date]]</f>
        <v>0</v>
      </c>
      <c r="AT180">
        <f>tblRRData[[#This Row],[Final departure date]]-tblRRData[[#This Row],[Intake date]]</f>
        <v>0</v>
      </c>
      <c r="AU180" t="str">
        <f>IF(tblRRData[[#This Row],[Final departure date]]&gt;0,IF(MONTH(tblRRData[[#This Row],[Final departure date]])&lt;4,"Q3",IF(MONTH(tblRRData[[#This Row],[Final departure date]])&lt;7,"Q4",IF(MONTH(tblRRData[[#This Row],[Final departure date]])&lt;10,"Q1","Q2"))),"")</f>
        <v/>
      </c>
    </row>
    <row r="181" spans="2:47" ht="15" customHeight="1">
      <c r="B181">
        <v>174</v>
      </c>
      <c r="C181" s="4"/>
      <c r="D181" t="str">
        <f>_xlfn.XLOOKUP(tblRRData[[#This Row],[Recovery Residence Name/Location]],luLocation[Location],luLocation[Organization],"")</f>
        <v/>
      </c>
      <c r="E181" t="str" cm="1">
        <f t="array" ref="E181">IFERROR(_xlfn.XLOOKUP(tblRRData[[#This Row],[Recovery Residence Name/Location]],luLocation[[#All],[Location]],luLocation[[#All],[Location Code]])&amp;"-"&amp;tblRRData[[#This Row],[RR Row Number]]&amp;"-"&amp;SFY,"")</f>
        <v/>
      </c>
      <c r="F181" s="4"/>
      <c r="G181" s="5"/>
      <c r="H181" s="5"/>
      <c r="I181" s="5"/>
      <c r="J181" s="4"/>
      <c r="K181" s="4"/>
      <c r="L181" s="4"/>
      <c r="M181" s="4"/>
      <c r="N181" s="4"/>
      <c r="O181" s="4"/>
      <c r="P181" s="4"/>
      <c r="Q181" s="4"/>
      <c r="R181" s="4"/>
      <c r="S181" s="4"/>
      <c r="T181" s="4"/>
      <c r="U181" s="4"/>
      <c r="V181" s="4"/>
      <c r="W181" s="4"/>
      <c r="X181" s="73"/>
      <c r="Y181" s="5"/>
      <c r="Z181" s="4"/>
      <c r="AA181" s="4"/>
      <c r="AB181" s="4"/>
      <c r="AC181" s="5"/>
      <c r="AD181" s="4"/>
      <c r="AE181" s="5"/>
      <c r="AF181" s="4"/>
      <c r="AG181" s="4"/>
      <c r="AH181" s="4"/>
      <c r="AI181" s="4"/>
      <c r="AJ181" s="4"/>
      <c r="AK181" s="4"/>
      <c r="AL181" s="4"/>
      <c r="AM181" s="4"/>
      <c r="AN181" s="4"/>
      <c r="AO181" s="4"/>
      <c r="AP181" s="73"/>
      <c r="AQ181" s="5"/>
      <c r="AR181" s="4"/>
      <c r="AS181">
        <f>tblRRData[[#This Row],[Intake date]]-tblRRData[[#This Row],[Application date]]</f>
        <v>0</v>
      </c>
      <c r="AT181">
        <f>tblRRData[[#This Row],[Final departure date]]-tblRRData[[#This Row],[Intake date]]</f>
        <v>0</v>
      </c>
      <c r="AU181" t="str">
        <f>IF(tblRRData[[#This Row],[Final departure date]]&gt;0,IF(MONTH(tblRRData[[#This Row],[Final departure date]])&lt;4,"Q3",IF(MONTH(tblRRData[[#This Row],[Final departure date]])&lt;7,"Q4",IF(MONTH(tblRRData[[#This Row],[Final departure date]])&lt;10,"Q1","Q2"))),"")</f>
        <v/>
      </c>
    </row>
    <row r="182" spans="2:47" ht="15" customHeight="1">
      <c r="B182">
        <v>175</v>
      </c>
      <c r="C182" s="4"/>
      <c r="D182" t="str">
        <f>_xlfn.XLOOKUP(tblRRData[[#This Row],[Recovery Residence Name/Location]],luLocation[Location],luLocation[Organization],"")</f>
        <v/>
      </c>
      <c r="E182" t="str" cm="1">
        <f t="array" ref="E182">IFERROR(_xlfn.XLOOKUP(tblRRData[[#This Row],[Recovery Residence Name/Location]],luLocation[[#All],[Location]],luLocation[[#All],[Location Code]])&amp;"-"&amp;tblRRData[[#This Row],[RR Row Number]]&amp;"-"&amp;SFY,"")</f>
        <v/>
      </c>
      <c r="F182" s="4"/>
      <c r="G182" s="5"/>
      <c r="H182" s="5"/>
      <c r="I182" s="5"/>
      <c r="J182" s="4"/>
      <c r="K182" s="4"/>
      <c r="L182" s="4"/>
      <c r="M182" s="4"/>
      <c r="N182" s="4"/>
      <c r="O182" s="4"/>
      <c r="P182" s="4"/>
      <c r="Q182" s="4"/>
      <c r="R182" s="4"/>
      <c r="S182" s="4"/>
      <c r="T182" s="4"/>
      <c r="U182" s="4"/>
      <c r="V182" s="4"/>
      <c r="W182" s="4"/>
      <c r="X182" s="73"/>
      <c r="Y182" s="5"/>
      <c r="Z182" s="4"/>
      <c r="AA182" s="4"/>
      <c r="AB182" s="4"/>
      <c r="AC182" s="5"/>
      <c r="AD182" s="4"/>
      <c r="AE182" s="5"/>
      <c r="AF182" s="4"/>
      <c r="AG182" s="4"/>
      <c r="AH182" s="4"/>
      <c r="AI182" s="4"/>
      <c r="AJ182" s="4"/>
      <c r="AK182" s="4"/>
      <c r="AL182" s="4"/>
      <c r="AM182" s="4"/>
      <c r="AN182" s="4"/>
      <c r="AO182" s="4"/>
      <c r="AP182" s="73"/>
      <c r="AQ182" s="5"/>
      <c r="AR182" s="4"/>
      <c r="AS182">
        <f>tblRRData[[#This Row],[Intake date]]-tblRRData[[#This Row],[Application date]]</f>
        <v>0</v>
      </c>
      <c r="AT182">
        <f>tblRRData[[#This Row],[Final departure date]]-tblRRData[[#This Row],[Intake date]]</f>
        <v>0</v>
      </c>
      <c r="AU182" t="str">
        <f>IF(tblRRData[[#This Row],[Final departure date]]&gt;0,IF(MONTH(tblRRData[[#This Row],[Final departure date]])&lt;4,"Q3",IF(MONTH(tblRRData[[#This Row],[Final departure date]])&lt;7,"Q4",IF(MONTH(tblRRData[[#This Row],[Final departure date]])&lt;10,"Q1","Q2"))),"")</f>
        <v/>
      </c>
    </row>
    <row r="183" spans="2:47" ht="15" customHeight="1">
      <c r="B183">
        <v>176</v>
      </c>
      <c r="C183" s="4"/>
      <c r="D183" t="str">
        <f>_xlfn.XLOOKUP(tblRRData[[#This Row],[Recovery Residence Name/Location]],luLocation[Location],luLocation[Organization],"")</f>
        <v/>
      </c>
      <c r="E183" t="str" cm="1">
        <f t="array" ref="E183">IFERROR(_xlfn.XLOOKUP(tblRRData[[#This Row],[Recovery Residence Name/Location]],luLocation[[#All],[Location]],luLocation[[#All],[Location Code]])&amp;"-"&amp;tblRRData[[#This Row],[RR Row Number]]&amp;"-"&amp;SFY,"")</f>
        <v/>
      </c>
      <c r="F183" s="4"/>
      <c r="G183" s="5"/>
      <c r="H183" s="5"/>
      <c r="I183" s="5"/>
      <c r="J183" s="4"/>
      <c r="K183" s="4"/>
      <c r="L183" s="4"/>
      <c r="M183" s="4"/>
      <c r="N183" s="4"/>
      <c r="O183" s="4"/>
      <c r="P183" s="4"/>
      <c r="Q183" s="4"/>
      <c r="R183" s="4"/>
      <c r="S183" s="4"/>
      <c r="T183" s="4"/>
      <c r="U183" s="4"/>
      <c r="V183" s="4"/>
      <c r="W183" s="4"/>
      <c r="X183" s="73"/>
      <c r="Y183" s="5"/>
      <c r="Z183" s="4"/>
      <c r="AA183" s="4"/>
      <c r="AB183" s="4"/>
      <c r="AC183" s="5"/>
      <c r="AD183" s="4"/>
      <c r="AE183" s="5"/>
      <c r="AF183" s="4"/>
      <c r="AG183" s="4"/>
      <c r="AH183" s="4"/>
      <c r="AI183" s="4"/>
      <c r="AJ183" s="4"/>
      <c r="AK183" s="4"/>
      <c r="AL183" s="4"/>
      <c r="AM183" s="4"/>
      <c r="AN183" s="4"/>
      <c r="AO183" s="4"/>
      <c r="AP183" s="73"/>
      <c r="AQ183" s="5"/>
      <c r="AR183" s="4"/>
      <c r="AS183">
        <f>tblRRData[[#This Row],[Intake date]]-tblRRData[[#This Row],[Application date]]</f>
        <v>0</v>
      </c>
      <c r="AT183">
        <f>tblRRData[[#This Row],[Final departure date]]-tblRRData[[#This Row],[Intake date]]</f>
        <v>0</v>
      </c>
      <c r="AU183" t="str">
        <f>IF(tblRRData[[#This Row],[Final departure date]]&gt;0,IF(MONTH(tblRRData[[#This Row],[Final departure date]])&lt;4,"Q3",IF(MONTH(tblRRData[[#This Row],[Final departure date]])&lt;7,"Q4",IF(MONTH(tblRRData[[#This Row],[Final departure date]])&lt;10,"Q1","Q2"))),"")</f>
        <v/>
      </c>
    </row>
    <row r="184" spans="2:47" ht="15" customHeight="1">
      <c r="B184">
        <v>177</v>
      </c>
      <c r="C184" s="4"/>
      <c r="D184" t="str">
        <f>_xlfn.XLOOKUP(tblRRData[[#This Row],[Recovery Residence Name/Location]],luLocation[Location],luLocation[Organization],"")</f>
        <v/>
      </c>
      <c r="E184" t="str" cm="1">
        <f t="array" ref="E184">IFERROR(_xlfn.XLOOKUP(tblRRData[[#This Row],[Recovery Residence Name/Location]],luLocation[[#All],[Location]],luLocation[[#All],[Location Code]])&amp;"-"&amp;tblRRData[[#This Row],[RR Row Number]]&amp;"-"&amp;SFY,"")</f>
        <v/>
      </c>
      <c r="F184" s="4"/>
      <c r="G184" s="5"/>
      <c r="H184" s="5"/>
      <c r="I184" s="5"/>
      <c r="J184" s="4"/>
      <c r="K184" s="4"/>
      <c r="L184" s="4"/>
      <c r="M184" s="4"/>
      <c r="N184" s="4"/>
      <c r="O184" s="4"/>
      <c r="P184" s="4"/>
      <c r="Q184" s="4"/>
      <c r="R184" s="4"/>
      <c r="S184" s="4"/>
      <c r="T184" s="4"/>
      <c r="U184" s="4"/>
      <c r="V184" s="4"/>
      <c r="W184" s="4"/>
      <c r="X184" s="73"/>
      <c r="Y184" s="5"/>
      <c r="Z184" s="4"/>
      <c r="AA184" s="4"/>
      <c r="AB184" s="4"/>
      <c r="AC184" s="5"/>
      <c r="AD184" s="4"/>
      <c r="AE184" s="5"/>
      <c r="AF184" s="4"/>
      <c r="AG184" s="4"/>
      <c r="AH184" s="4"/>
      <c r="AI184" s="4"/>
      <c r="AJ184" s="4"/>
      <c r="AK184" s="4"/>
      <c r="AL184" s="4"/>
      <c r="AM184" s="4"/>
      <c r="AN184" s="4"/>
      <c r="AO184" s="4"/>
      <c r="AP184" s="73"/>
      <c r="AQ184" s="5"/>
      <c r="AR184" s="4"/>
      <c r="AS184">
        <f>tblRRData[[#This Row],[Intake date]]-tblRRData[[#This Row],[Application date]]</f>
        <v>0</v>
      </c>
      <c r="AT184">
        <f>tblRRData[[#This Row],[Final departure date]]-tblRRData[[#This Row],[Intake date]]</f>
        <v>0</v>
      </c>
      <c r="AU184" t="str">
        <f>IF(tblRRData[[#This Row],[Final departure date]]&gt;0,IF(MONTH(tblRRData[[#This Row],[Final departure date]])&lt;4,"Q3",IF(MONTH(tblRRData[[#This Row],[Final departure date]])&lt;7,"Q4",IF(MONTH(tblRRData[[#This Row],[Final departure date]])&lt;10,"Q1","Q2"))),"")</f>
        <v/>
      </c>
    </row>
    <row r="185" spans="2:47" ht="15" customHeight="1">
      <c r="B185">
        <v>178</v>
      </c>
      <c r="C185" s="4"/>
      <c r="D185" t="str">
        <f>_xlfn.XLOOKUP(tblRRData[[#This Row],[Recovery Residence Name/Location]],luLocation[Location],luLocation[Organization],"")</f>
        <v/>
      </c>
      <c r="E185" t="str" cm="1">
        <f t="array" ref="E185">IFERROR(_xlfn.XLOOKUP(tblRRData[[#This Row],[Recovery Residence Name/Location]],luLocation[[#All],[Location]],luLocation[[#All],[Location Code]])&amp;"-"&amp;tblRRData[[#This Row],[RR Row Number]]&amp;"-"&amp;SFY,"")</f>
        <v/>
      </c>
      <c r="F185" s="4"/>
      <c r="G185" s="5"/>
      <c r="H185" s="5"/>
      <c r="I185" s="5"/>
      <c r="J185" s="4"/>
      <c r="K185" s="4"/>
      <c r="L185" s="4"/>
      <c r="M185" s="4"/>
      <c r="N185" s="4"/>
      <c r="O185" s="4"/>
      <c r="P185" s="4"/>
      <c r="Q185" s="4"/>
      <c r="R185" s="4"/>
      <c r="S185" s="4"/>
      <c r="T185" s="4"/>
      <c r="U185" s="4"/>
      <c r="V185" s="4"/>
      <c r="W185" s="4"/>
      <c r="X185" s="73"/>
      <c r="Y185" s="5"/>
      <c r="Z185" s="4"/>
      <c r="AA185" s="4"/>
      <c r="AB185" s="4"/>
      <c r="AC185" s="5"/>
      <c r="AD185" s="4"/>
      <c r="AE185" s="5"/>
      <c r="AF185" s="4"/>
      <c r="AG185" s="4"/>
      <c r="AH185" s="4"/>
      <c r="AI185" s="4"/>
      <c r="AJ185" s="4"/>
      <c r="AK185" s="4"/>
      <c r="AL185" s="4"/>
      <c r="AM185" s="4"/>
      <c r="AN185" s="4"/>
      <c r="AO185" s="4"/>
      <c r="AP185" s="73"/>
      <c r="AQ185" s="5"/>
      <c r="AR185" s="4"/>
      <c r="AS185">
        <f>tblRRData[[#This Row],[Intake date]]-tblRRData[[#This Row],[Application date]]</f>
        <v>0</v>
      </c>
      <c r="AT185">
        <f>tblRRData[[#This Row],[Final departure date]]-tblRRData[[#This Row],[Intake date]]</f>
        <v>0</v>
      </c>
      <c r="AU185" t="str">
        <f>IF(tblRRData[[#This Row],[Final departure date]]&gt;0,IF(MONTH(tblRRData[[#This Row],[Final departure date]])&lt;4,"Q3",IF(MONTH(tblRRData[[#This Row],[Final departure date]])&lt;7,"Q4",IF(MONTH(tblRRData[[#This Row],[Final departure date]])&lt;10,"Q1","Q2"))),"")</f>
        <v/>
      </c>
    </row>
    <row r="186" spans="2:47" ht="15" customHeight="1">
      <c r="B186">
        <v>179</v>
      </c>
      <c r="C186" s="4"/>
      <c r="D186" t="str">
        <f>_xlfn.XLOOKUP(tblRRData[[#This Row],[Recovery Residence Name/Location]],luLocation[Location],luLocation[Organization],"")</f>
        <v/>
      </c>
      <c r="E186" t="str" cm="1">
        <f t="array" ref="E186">IFERROR(_xlfn.XLOOKUP(tblRRData[[#This Row],[Recovery Residence Name/Location]],luLocation[[#All],[Location]],luLocation[[#All],[Location Code]])&amp;"-"&amp;tblRRData[[#This Row],[RR Row Number]]&amp;"-"&amp;SFY,"")</f>
        <v/>
      </c>
      <c r="F186" s="4"/>
      <c r="G186" s="5"/>
      <c r="H186" s="5"/>
      <c r="I186" s="5"/>
      <c r="J186" s="4"/>
      <c r="K186" s="4"/>
      <c r="L186" s="4"/>
      <c r="M186" s="4"/>
      <c r="N186" s="4"/>
      <c r="O186" s="4"/>
      <c r="P186" s="4"/>
      <c r="Q186" s="4"/>
      <c r="R186" s="4"/>
      <c r="S186" s="4"/>
      <c r="T186" s="4"/>
      <c r="U186" s="4"/>
      <c r="V186" s="4"/>
      <c r="W186" s="4"/>
      <c r="X186" s="73"/>
      <c r="Y186" s="5"/>
      <c r="Z186" s="4"/>
      <c r="AA186" s="4"/>
      <c r="AB186" s="4"/>
      <c r="AC186" s="5"/>
      <c r="AD186" s="4"/>
      <c r="AE186" s="5"/>
      <c r="AF186" s="4"/>
      <c r="AG186" s="4"/>
      <c r="AH186" s="4"/>
      <c r="AI186" s="4"/>
      <c r="AJ186" s="4"/>
      <c r="AK186" s="4"/>
      <c r="AL186" s="4"/>
      <c r="AM186" s="4"/>
      <c r="AN186" s="4"/>
      <c r="AO186" s="4"/>
      <c r="AP186" s="73"/>
      <c r="AQ186" s="5"/>
      <c r="AR186" s="4"/>
      <c r="AS186">
        <f>tblRRData[[#This Row],[Intake date]]-tblRRData[[#This Row],[Application date]]</f>
        <v>0</v>
      </c>
      <c r="AT186">
        <f>tblRRData[[#This Row],[Final departure date]]-tblRRData[[#This Row],[Intake date]]</f>
        <v>0</v>
      </c>
      <c r="AU186" t="str">
        <f>IF(tblRRData[[#This Row],[Final departure date]]&gt;0,IF(MONTH(tblRRData[[#This Row],[Final departure date]])&lt;4,"Q3",IF(MONTH(tblRRData[[#This Row],[Final departure date]])&lt;7,"Q4",IF(MONTH(tblRRData[[#This Row],[Final departure date]])&lt;10,"Q1","Q2"))),"")</f>
        <v/>
      </c>
    </row>
    <row r="187" spans="2:47" ht="15" customHeight="1">
      <c r="B187">
        <v>180</v>
      </c>
      <c r="C187" s="4"/>
      <c r="D187" t="str">
        <f>_xlfn.XLOOKUP(tblRRData[[#This Row],[Recovery Residence Name/Location]],luLocation[Location],luLocation[Organization],"")</f>
        <v/>
      </c>
      <c r="E187" t="str" cm="1">
        <f t="array" ref="E187">IFERROR(_xlfn.XLOOKUP(tblRRData[[#This Row],[Recovery Residence Name/Location]],luLocation[[#All],[Location]],luLocation[[#All],[Location Code]])&amp;"-"&amp;tblRRData[[#This Row],[RR Row Number]]&amp;"-"&amp;SFY,"")</f>
        <v/>
      </c>
      <c r="F187" s="4"/>
      <c r="G187" s="5"/>
      <c r="H187" s="5"/>
      <c r="I187" s="5"/>
      <c r="J187" s="4"/>
      <c r="K187" s="4"/>
      <c r="L187" s="4"/>
      <c r="M187" s="4"/>
      <c r="N187" s="4"/>
      <c r="O187" s="4"/>
      <c r="P187" s="4"/>
      <c r="Q187" s="4"/>
      <c r="R187" s="4"/>
      <c r="S187" s="4"/>
      <c r="T187" s="4"/>
      <c r="U187" s="4"/>
      <c r="V187" s="4"/>
      <c r="W187" s="4"/>
      <c r="X187" s="73"/>
      <c r="Y187" s="5"/>
      <c r="Z187" s="4"/>
      <c r="AA187" s="4"/>
      <c r="AB187" s="4"/>
      <c r="AC187" s="5"/>
      <c r="AD187" s="4"/>
      <c r="AE187" s="5"/>
      <c r="AF187" s="4"/>
      <c r="AG187" s="4"/>
      <c r="AH187" s="4"/>
      <c r="AI187" s="4"/>
      <c r="AJ187" s="4"/>
      <c r="AK187" s="4"/>
      <c r="AL187" s="4"/>
      <c r="AM187" s="4"/>
      <c r="AN187" s="4"/>
      <c r="AO187" s="4"/>
      <c r="AP187" s="73"/>
      <c r="AQ187" s="5"/>
      <c r="AR187" s="4"/>
      <c r="AS187">
        <f>tblRRData[[#This Row],[Intake date]]-tblRRData[[#This Row],[Application date]]</f>
        <v>0</v>
      </c>
      <c r="AT187">
        <f>tblRRData[[#This Row],[Final departure date]]-tblRRData[[#This Row],[Intake date]]</f>
        <v>0</v>
      </c>
      <c r="AU187" t="str">
        <f>IF(tblRRData[[#This Row],[Final departure date]]&gt;0,IF(MONTH(tblRRData[[#This Row],[Final departure date]])&lt;4,"Q3",IF(MONTH(tblRRData[[#This Row],[Final departure date]])&lt;7,"Q4",IF(MONTH(tblRRData[[#This Row],[Final departure date]])&lt;10,"Q1","Q2"))),"")</f>
        <v/>
      </c>
    </row>
    <row r="188" spans="2:47" ht="15" customHeight="1">
      <c r="B188">
        <v>181</v>
      </c>
      <c r="C188" s="4"/>
      <c r="D188" t="str">
        <f>_xlfn.XLOOKUP(tblRRData[[#This Row],[Recovery Residence Name/Location]],luLocation[Location],luLocation[Organization],"")</f>
        <v/>
      </c>
      <c r="E188" t="str" cm="1">
        <f t="array" ref="E188">IFERROR(_xlfn.XLOOKUP(tblRRData[[#This Row],[Recovery Residence Name/Location]],luLocation[[#All],[Location]],luLocation[[#All],[Location Code]])&amp;"-"&amp;tblRRData[[#This Row],[RR Row Number]]&amp;"-"&amp;SFY,"")</f>
        <v/>
      </c>
      <c r="F188" s="4"/>
      <c r="G188" s="5"/>
      <c r="H188" s="5"/>
      <c r="I188" s="5"/>
      <c r="J188" s="4"/>
      <c r="K188" s="4"/>
      <c r="L188" s="4"/>
      <c r="M188" s="4"/>
      <c r="N188" s="4"/>
      <c r="O188" s="4"/>
      <c r="P188" s="4"/>
      <c r="Q188" s="4"/>
      <c r="R188" s="4"/>
      <c r="S188" s="4"/>
      <c r="T188" s="4"/>
      <c r="U188" s="4"/>
      <c r="V188" s="4"/>
      <c r="W188" s="4"/>
      <c r="X188" s="73"/>
      <c r="Y188" s="5"/>
      <c r="Z188" s="4"/>
      <c r="AA188" s="4"/>
      <c r="AB188" s="4"/>
      <c r="AC188" s="5"/>
      <c r="AD188" s="4"/>
      <c r="AE188" s="5"/>
      <c r="AF188" s="4"/>
      <c r="AG188" s="4"/>
      <c r="AH188" s="4"/>
      <c r="AI188" s="4"/>
      <c r="AJ188" s="4"/>
      <c r="AK188" s="4"/>
      <c r="AL188" s="4"/>
      <c r="AM188" s="4"/>
      <c r="AN188" s="4"/>
      <c r="AO188" s="4"/>
      <c r="AP188" s="73"/>
      <c r="AQ188" s="5"/>
      <c r="AR188" s="4"/>
      <c r="AS188">
        <f>tblRRData[[#This Row],[Intake date]]-tblRRData[[#This Row],[Application date]]</f>
        <v>0</v>
      </c>
      <c r="AT188">
        <f>tblRRData[[#This Row],[Final departure date]]-tblRRData[[#This Row],[Intake date]]</f>
        <v>0</v>
      </c>
      <c r="AU188" t="str">
        <f>IF(tblRRData[[#This Row],[Final departure date]]&gt;0,IF(MONTH(tblRRData[[#This Row],[Final departure date]])&lt;4,"Q3",IF(MONTH(tblRRData[[#This Row],[Final departure date]])&lt;7,"Q4",IF(MONTH(tblRRData[[#This Row],[Final departure date]])&lt;10,"Q1","Q2"))),"")</f>
        <v/>
      </c>
    </row>
    <row r="189" spans="2:47" ht="15" customHeight="1">
      <c r="B189">
        <v>182</v>
      </c>
      <c r="C189" s="4"/>
      <c r="D189" t="str">
        <f>_xlfn.XLOOKUP(tblRRData[[#This Row],[Recovery Residence Name/Location]],luLocation[Location],luLocation[Organization],"")</f>
        <v/>
      </c>
      <c r="E189" t="str" cm="1">
        <f t="array" ref="E189">IFERROR(_xlfn.XLOOKUP(tblRRData[[#This Row],[Recovery Residence Name/Location]],luLocation[[#All],[Location]],luLocation[[#All],[Location Code]])&amp;"-"&amp;tblRRData[[#This Row],[RR Row Number]]&amp;"-"&amp;SFY,"")</f>
        <v/>
      </c>
      <c r="F189" s="4"/>
      <c r="G189" s="5"/>
      <c r="H189" s="5"/>
      <c r="I189" s="5"/>
      <c r="J189" s="4"/>
      <c r="K189" s="4"/>
      <c r="L189" s="4"/>
      <c r="M189" s="4"/>
      <c r="N189" s="4"/>
      <c r="O189" s="4"/>
      <c r="P189" s="4"/>
      <c r="Q189" s="4"/>
      <c r="R189" s="4"/>
      <c r="S189" s="4"/>
      <c r="T189" s="4"/>
      <c r="U189" s="4"/>
      <c r="V189" s="4"/>
      <c r="W189" s="4"/>
      <c r="X189" s="73"/>
      <c r="Y189" s="5"/>
      <c r="Z189" s="4"/>
      <c r="AA189" s="4"/>
      <c r="AB189" s="4"/>
      <c r="AC189" s="5"/>
      <c r="AD189" s="4"/>
      <c r="AE189" s="5"/>
      <c r="AF189" s="4"/>
      <c r="AG189" s="4"/>
      <c r="AH189" s="4"/>
      <c r="AI189" s="4"/>
      <c r="AJ189" s="4"/>
      <c r="AK189" s="4"/>
      <c r="AL189" s="4"/>
      <c r="AM189" s="4"/>
      <c r="AN189" s="4"/>
      <c r="AO189" s="4"/>
      <c r="AP189" s="73"/>
      <c r="AQ189" s="5"/>
      <c r="AR189" s="4"/>
      <c r="AS189">
        <f>tblRRData[[#This Row],[Intake date]]-tblRRData[[#This Row],[Application date]]</f>
        <v>0</v>
      </c>
      <c r="AT189">
        <f>tblRRData[[#This Row],[Final departure date]]-tblRRData[[#This Row],[Intake date]]</f>
        <v>0</v>
      </c>
      <c r="AU189" t="str">
        <f>IF(tblRRData[[#This Row],[Final departure date]]&gt;0,IF(MONTH(tblRRData[[#This Row],[Final departure date]])&lt;4,"Q3",IF(MONTH(tblRRData[[#This Row],[Final departure date]])&lt;7,"Q4",IF(MONTH(tblRRData[[#This Row],[Final departure date]])&lt;10,"Q1","Q2"))),"")</f>
        <v/>
      </c>
    </row>
    <row r="190" spans="2:47" ht="15" customHeight="1">
      <c r="B190">
        <v>183</v>
      </c>
      <c r="C190" s="4"/>
      <c r="D190" t="str">
        <f>_xlfn.XLOOKUP(tblRRData[[#This Row],[Recovery Residence Name/Location]],luLocation[Location],luLocation[Organization],"")</f>
        <v/>
      </c>
      <c r="E190" t="str" cm="1">
        <f t="array" ref="E190">IFERROR(_xlfn.XLOOKUP(tblRRData[[#This Row],[Recovery Residence Name/Location]],luLocation[[#All],[Location]],luLocation[[#All],[Location Code]])&amp;"-"&amp;tblRRData[[#This Row],[RR Row Number]]&amp;"-"&amp;SFY,"")</f>
        <v/>
      </c>
      <c r="F190" s="4"/>
      <c r="G190" s="5"/>
      <c r="H190" s="5"/>
      <c r="I190" s="5"/>
      <c r="J190" s="4"/>
      <c r="K190" s="4"/>
      <c r="L190" s="4"/>
      <c r="M190" s="4"/>
      <c r="N190" s="4"/>
      <c r="O190" s="4"/>
      <c r="P190" s="4"/>
      <c r="Q190" s="4"/>
      <c r="R190" s="4"/>
      <c r="S190" s="4"/>
      <c r="T190" s="4"/>
      <c r="U190" s="4"/>
      <c r="V190" s="4"/>
      <c r="W190" s="4"/>
      <c r="X190" s="73"/>
      <c r="Y190" s="5"/>
      <c r="Z190" s="4"/>
      <c r="AA190" s="4"/>
      <c r="AB190" s="4"/>
      <c r="AC190" s="5"/>
      <c r="AD190" s="4"/>
      <c r="AE190" s="5"/>
      <c r="AF190" s="4"/>
      <c r="AG190" s="4"/>
      <c r="AH190" s="4"/>
      <c r="AI190" s="4"/>
      <c r="AJ190" s="4"/>
      <c r="AK190" s="4"/>
      <c r="AL190" s="4"/>
      <c r="AM190" s="4"/>
      <c r="AN190" s="4"/>
      <c r="AO190" s="4"/>
      <c r="AP190" s="73"/>
      <c r="AQ190" s="5"/>
      <c r="AR190" s="4"/>
      <c r="AS190">
        <f>tblRRData[[#This Row],[Intake date]]-tblRRData[[#This Row],[Application date]]</f>
        <v>0</v>
      </c>
      <c r="AT190">
        <f>tblRRData[[#This Row],[Final departure date]]-tblRRData[[#This Row],[Intake date]]</f>
        <v>0</v>
      </c>
      <c r="AU190" t="str">
        <f>IF(tblRRData[[#This Row],[Final departure date]]&gt;0,IF(MONTH(tblRRData[[#This Row],[Final departure date]])&lt;4,"Q3",IF(MONTH(tblRRData[[#This Row],[Final departure date]])&lt;7,"Q4",IF(MONTH(tblRRData[[#This Row],[Final departure date]])&lt;10,"Q1","Q2"))),"")</f>
        <v/>
      </c>
    </row>
    <row r="191" spans="2:47" ht="15" customHeight="1">
      <c r="B191">
        <v>184</v>
      </c>
      <c r="C191" s="4"/>
      <c r="D191" t="str">
        <f>_xlfn.XLOOKUP(tblRRData[[#This Row],[Recovery Residence Name/Location]],luLocation[Location],luLocation[Organization],"")</f>
        <v/>
      </c>
      <c r="E191" t="str" cm="1">
        <f t="array" ref="E191">IFERROR(_xlfn.XLOOKUP(tblRRData[[#This Row],[Recovery Residence Name/Location]],luLocation[[#All],[Location]],luLocation[[#All],[Location Code]])&amp;"-"&amp;tblRRData[[#This Row],[RR Row Number]]&amp;"-"&amp;SFY,"")</f>
        <v/>
      </c>
      <c r="F191" s="4"/>
      <c r="G191" s="5"/>
      <c r="H191" s="5"/>
      <c r="I191" s="5"/>
      <c r="J191" s="4"/>
      <c r="K191" s="4"/>
      <c r="L191" s="4"/>
      <c r="M191" s="4"/>
      <c r="N191" s="4"/>
      <c r="O191" s="4"/>
      <c r="P191" s="4"/>
      <c r="Q191" s="4"/>
      <c r="R191" s="4"/>
      <c r="S191" s="4"/>
      <c r="T191" s="4"/>
      <c r="U191" s="4"/>
      <c r="V191" s="4"/>
      <c r="W191" s="4"/>
      <c r="X191" s="73"/>
      <c r="Y191" s="5"/>
      <c r="Z191" s="4"/>
      <c r="AA191" s="4"/>
      <c r="AB191" s="4"/>
      <c r="AC191" s="5"/>
      <c r="AD191" s="4"/>
      <c r="AE191" s="5"/>
      <c r="AF191" s="4"/>
      <c r="AG191" s="4"/>
      <c r="AH191" s="4"/>
      <c r="AI191" s="4"/>
      <c r="AJ191" s="4"/>
      <c r="AK191" s="4"/>
      <c r="AL191" s="4"/>
      <c r="AM191" s="4"/>
      <c r="AN191" s="4"/>
      <c r="AO191" s="4"/>
      <c r="AP191" s="73"/>
      <c r="AQ191" s="5"/>
      <c r="AR191" s="4"/>
      <c r="AS191">
        <f>tblRRData[[#This Row],[Intake date]]-tblRRData[[#This Row],[Application date]]</f>
        <v>0</v>
      </c>
      <c r="AT191">
        <f>tblRRData[[#This Row],[Final departure date]]-tblRRData[[#This Row],[Intake date]]</f>
        <v>0</v>
      </c>
      <c r="AU191" t="str">
        <f>IF(tblRRData[[#This Row],[Final departure date]]&gt;0,IF(MONTH(tblRRData[[#This Row],[Final departure date]])&lt;4,"Q3",IF(MONTH(tblRRData[[#This Row],[Final departure date]])&lt;7,"Q4",IF(MONTH(tblRRData[[#This Row],[Final departure date]])&lt;10,"Q1","Q2"))),"")</f>
        <v/>
      </c>
    </row>
    <row r="192" spans="2:47" ht="15" customHeight="1">
      <c r="B192">
        <v>185</v>
      </c>
      <c r="C192" s="4"/>
      <c r="D192" t="str">
        <f>_xlfn.XLOOKUP(tblRRData[[#This Row],[Recovery Residence Name/Location]],luLocation[Location],luLocation[Organization],"")</f>
        <v/>
      </c>
      <c r="E192" t="str" cm="1">
        <f t="array" ref="E192">IFERROR(_xlfn.XLOOKUP(tblRRData[[#This Row],[Recovery Residence Name/Location]],luLocation[[#All],[Location]],luLocation[[#All],[Location Code]])&amp;"-"&amp;tblRRData[[#This Row],[RR Row Number]]&amp;"-"&amp;SFY,"")</f>
        <v/>
      </c>
      <c r="F192" s="4"/>
      <c r="G192" s="5"/>
      <c r="H192" s="5"/>
      <c r="I192" s="5"/>
      <c r="J192" s="4"/>
      <c r="K192" s="4"/>
      <c r="L192" s="4"/>
      <c r="M192" s="4"/>
      <c r="N192" s="4"/>
      <c r="O192" s="4"/>
      <c r="P192" s="4"/>
      <c r="Q192" s="4"/>
      <c r="R192" s="4"/>
      <c r="S192" s="4"/>
      <c r="T192" s="4"/>
      <c r="U192" s="4"/>
      <c r="V192" s="4"/>
      <c r="W192" s="4"/>
      <c r="X192" s="73"/>
      <c r="Y192" s="5"/>
      <c r="Z192" s="4"/>
      <c r="AA192" s="4"/>
      <c r="AB192" s="4"/>
      <c r="AC192" s="5"/>
      <c r="AD192" s="4"/>
      <c r="AE192" s="5"/>
      <c r="AF192" s="4"/>
      <c r="AG192" s="4"/>
      <c r="AH192" s="4"/>
      <c r="AI192" s="4"/>
      <c r="AJ192" s="4"/>
      <c r="AK192" s="4"/>
      <c r="AL192" s="4"/>
      <c r="AM192" s="4"/>
      <c r="AN192" s="4"/>
      <c r="AO192" s="4"/>
      <c r="AP192" s="73"/>
      <c r="AQ192" s="5"/>
      <c r="AR192" s="4"/>
      <c r="AS192">
        <f>tblRRData[[#This Row],[Intake date]]-tblRRData[[#This Row],[Application date]]</f>
        <v>0</v>
      </c>
      <c r="AT192">
        <f>tblRRData[[#This Row],[Final departure date]]-tblRRData[[#This Row],[Intake date]]</f>
        <v>0</v>
      </c>
      <c r="AU192" t="str">
        <f>IF(tblRRData[[#This Row],[Final departure date]]&gt;0,IF(MONTH(tblRRData[[#This Row],[Final departure date]])&lt;4,"Q3",IF(MONTH(tblRRData[[#This Row],[Final departure date]])&lt;7,"Q4",IF(MONTH(tblRRData[[#This Row],[Final departure date]])&lt;10,"Q1","Q2"))),"")</f>
        <v/>
      </c>
    </row>
    <row r="193" spans="2:47" ht="15" customHeight="1">
      <c r="B193">
        <v>186</v>
      </c>
      <c r="C193" s="4"/>
      <c r="D193" t="str">
        <f>_xlfn.XLOOKUP(tblRRData[[#This Row],[Recovery Residence Name/Location]],luLocation[Location],luLocation[Organization],"")</f>
        <v/>
      </c>
      <c r="E193" t="str" cm="1">
        <f t="array" ref="E193">IFERROR(_xlfn.XLOOKUP(tblRRData[[#This Row],[Recovery Residence Name/Location]],luLocation[[#All],[Location]],luLocation[[#All],[Location Code]])&amp;"-"&amp;tblRRData[[#This Row],[RR Row Number]]&amp;"-"&amp;SFY,"")</f>
        <v/>
      </c>
      <c r="F193" s="4"/>
      <c r="G193" s="5"/>
      <c r="H193" s="5"/>
      <c r="I193" s="5"/>
      <c r="J193" s="4"/>
      <c r="K193" s="4"/>
      <c r="L193" s="4"/>
      <c r="M193" s="4"/>
      <c r="N193" s="4"/>
      <c r="O193" s="4"/>
      <c r="P193" s="4"/>
      <c r="Q193" s="4"/>
      <c r="R193" s="4"/>
      <c r="S193" s="4"/>
      <c r="T193" s="4"/>
      <c r="U193" s="4"/>
      <c r="V193" s="4"/>
      <c r="W193" s="4"/>
      <c r="X193" s="73"/>
      <c r="Y193" s="5"/>
      <c r="Z193" s="4"/>
      <c r="AA193" s="4"/>
      <c r="AB193" s="4"/>
      <c r="AC193" s="5"/>
      <c r="AD193" s="4"/>
      <c r="AE193" s="5"/>
      <c r="AF193" s="4"/>
      <c r="AG193" s="4"/>
      <c r="AH193" s="4"/>
      <c r="AI193" s="4"/>
      <c r="AJ193" s="4"/>
      <c r="AK193" s="4"/>
      <c r="AL193" s="4"/>
      <c r="AM193" s="4"/>
      <c r="AN193" s="4"/>
      <c r="AO193" s="4"/>
      <c r="AP193" s="73"/>
      <c r="AQ193" s="5"/>
      <c r="AR193" s="4"/>
      <c r="AS193">
        <f>tblRRData[[#This Row],[Intake date]]-tblRRData[[#This Row],[Application date]]</f>
        <v>0</v>
      </c>
      <c r="AT193">
        <f>tblRRData[[#This Row],[Final departure date]]-tblRRData[[#This Row],[Intake date]]</f>
        <v>0</v>
      </c>
      <c r="AU193" t="str">
        <f>IF(tblRRData[[#This Row],[Final departure date]]&gt;0,IF(MONTH(tblRRData[[#This Row],[Final departure date]])&lt;4,"Q3",IF(MONTH(tblRRData[[#This Row],[Final departure date]])&lt;7,"Q4",IF(MONTH(tblRRData[[#This Row],[Final departure date]])&lt;10,"Q1","Q2"))),"")</f>
        <v/>
      </c>
    </row>
    <row r="194" spans="2:47" ht="15" customHeight="1">
      <c r="B194">
        <v>187</v>
      </c>
      <c r="C194" s="4"/>
      <c r="D194" t="str">
        <f>_xlfn.XLOOKUP(tblRRData[[#This Row],[Recovery Residence Name/Location]],luLocation[Location],luLocation[Organization],"")</f>
        <v/>
      </c>
      <c r="E194" t="str" cm="1">
        <f t="array" ref="E194">IFERROR(_xlfn.XLOOKUP(tblRRData[[#This Row],[Recovery Residence Name/Location]],luLocation[[#All],[Location]],luLocation[[#All],[Location Code]])&amp;"-"&amp;tblRRData[[#This Row],[RR Row Number]]&amp;"-"&amp;SFY,"")</f>
        <v/>
      </c>
      <c r="F194" s="4"/>
      <c r="G194" s="5"/>
      <c r="H194" s="5"/>
      <c r="I194" s="5"/>
      <c r="J194" s="4"/>
      <c r="K194" s="4"/>
      <c r="L194" s="4"/>
      <c r="M194" s="4"/>
      <c r="N194" s="4"/>
      <c r="O194" s="4"/>
      <c r="P194" s="4"/>
      <c r="Q194" s="4"/>
      <c r="R194" s="4"/>
      <c r="S194" s="4"/>
      <c r="T194" s="4"/>
      <c r="U194" s="4"/>
      <c r="V194" s="4"/>
      <c r="W194" s="4"/>
      <c r="X194" s="73"/>
      <c r="Y194" s="5"/>
      <c r="Z194" s="4"/>
      <c r="AA194" s="4"/>
      <c r="AB194" s="4"/>
      <c r="AC194" s="5"/>
      <c r="AD194" s="4"/>
      <c r="AE194" s="5"/>
      <c r="AF194" s="4"/>
      <c r="AG194" s="4"/>
      <c r="AH194" s="4"/>
      <c r="AI194" s="4"/>
      <c r="AJ194" s="4"/>
      <c r="AK194" s="4"/>
      <c r="AL194" s="4"/>
      <c r="AM194" s="4"/>
      <c r="AN194" s="4"/>
      <c r="AO194" s="4"/>
      <c r="AP194" s="73"/>
      <c r="AQ194" s="5"/>
      <c r="AR194" s="4"/>
      <c r="AS194">
        <f>tblRRData[[#This Row],[Intake date]]-tblRRData[[#This Row],[Application date]]</f>
        <v>0</v>
      </c>
      <c r="AT194">
        <f>tblRRData[[#This Row],[Final departure date]]-tblRRData[[#This Row],[Intake date]]</f>
        <v>0</v>
      </c>
      <c r="AU194" t="str">
        <f>IF(tblRRData[[#This Row],[Final departure date]]&gt;0,IF(MONTH(tblRRData[[#This Row],[Final departure date]])&lt;4,"Q3",IF(MONTH(tblRRData[[#This Row],[Final departure date]])&lt;7,"Q4",IF(MONTH(tblRRData[[#This Row],[Final departure date]])&lt;10,"Q1","Q2"))),"")</f>
        <v/>
      </c>
    </row>
    <row r="195" spans="2:47" ht="15" customHeight="1">
      <c r="B195">
        <v>188</v>
      </c>
      <c r="C195" s="4"/>
      <c r="D195" t="str">
        <f>_xlfn.XLOOKUP(tblRRData[[#This Row],[Recovery Residence Name/Location]],luLocation[Location],luLocation[Organization],"")</f>
        <v/>
      </c>
      <c r="E195" t="str" cm="1">
        <f t="array" ref="E195">IFERROR(_xlfn.XLOOKUP(tblRRData[[#This Row],[Recovery Residence Name/Location]],luLocation[[#All],[Location]],luLocation[[#All],[Location Code]])&amp;"-"&amp;tblRRData[[#This Row],[RR Row Number]]&amp;"-"&amp;SFY,"")</f>
        <v/>
      </c>
      <c r="F195" s="4"/>
      <c r="G195" s="5"/>
      <c r="H195" s="5"/>
      <c r="I195" s="5"/>
      <c r="J195" s="4"/>
      <c r="K195" s="4"/>
      <c r="L195" s="4"/>
      <c r="M195" s="4"/>
      <c r="N195" s="4"/>
      <c r="O195" s="4"/>
      <c r="P195" s="4"/>
      <c r="Q195" s="4"/>
      <c r="R195" s="4"/>
      <c r="S195" s="4"/>
      <c r="T195" s="4"/>
      <c r="U195" s="4"/>
      <c r="V195" s="4"/>
      <c r="W195" s="4"/>
      <c r="X195" s="73"/>
      <c r="Y195" s="5"/>
      <c r="Z195" s="4"/>
      <c r="AA195" s="4"/>
      <c r="AB195" s="4"/>
      <c r="AC195" s="5"/>
      <c r="AD195" s="4"/>
      <c r="AE195" s="5"/>
      <c r="AF195" s="4"/>
      <c r="AG195" s="4"/>
      <c r="AH195" s="4"/>
      <c r="AI195" s="4"/>
      <c r="AJ195" s="4"/>
      <c r="AK195" s="4"/>
      <c r="AL195" s="4"/>
      <c r="AM195" s="4"/>
      <c r="AN195" s="4"/>
      <c r="AO195" s="4"/>
      <c r="AP195" s="73"/>
      <c r="AQ195" s="5"/>
      <c r="AR195" s="4"/>
      <c r="AS195">
        <f>tblRRData[[#This Row],[Intake date]]-tblRRData[[#This Row],[Application date]]</f>
        <v>0</v>
      </c>
      <c r="AT195">
        <f>tblRRData[[#This Row],[Final departure date]]-tblRRData[[#This Row],[Intake date]]</f>
        <v>0</v>
      </c>
      <c r="AU195" t="str">
        <f>IF(tblRRData[[#This Row],[Final departure date]]&gt;0,IF(MONTH(tblRRData[[#This Row],[Final departure date]])&lt;4,"Q3",IF(MONTH(tblRRData[[#This Row],[Final departure date]])&lt;7,"Q4",IF(MONTH(tblRRData[[#This Row],[Final departure date]])&lt;10,"Q1","Q2"))),"")</f>
        <v/>
      </c>
    </row>
    <row r="196" spans="2:47" ht="15" customHeight="1">
      <c r="B196">
        <v>189</v>
      </c>
      <c r="C196" s="4"/>
      <c r="D196" t="str">
        <f>_xlfn.XLOOKUP(tblRRData[[#This Row],[Recovery Residence Name/Location]],luLocation[Location],luLocation[Organization],"")</f>
        <v/>
      </c>
      <c r="E196" t="str" cm="1">
        <f t="array" ref="E196">IFERROR(_xlfn.XLOOKUP(tblRRData[[#This Row],[Recovery Residence Name/Location]],luLocation[[#All],[Location]],luLocation[[#All],[Location Code]])&amp;"-"&amp;tblRRData[[#This Row],[RR Row Number]]&amp;"-"&amp;SFY,"")</f>
        <v/>
      </c>
      <c r="F196" s="4"/>
      <c r="G196" s="5"/>
      <c r="H196" s="5"/>
      <c r="I196" s="5"/>
      <c r="J196" s="4"/>
      <c r="K196" s="4"/>
      <c r="L196" s="4"/>
      <c r="M196" s="4"/>
      <c r="N196" s="4"/>
      <c r="O196" s="4"/>
      <c r="P196" s="4"/>
      <c r="Q196" s="4"/>
      <c r="R196" s="4"/>
      <c r="S196" s="4"/>
      <c r="T196" s="4"/>
      <c r="U196" s="4"/>
      <c r="V196" s="4"/>
      <c r="W196" s="4"/>
      <c r="X196" s="73"/>
      <c r="Y196" s="5"/>
      <c r="Z196" s="4"/>
      <c r="AA196" s="4"/>
      <c r="AB196" s="4"/>
      <c r="AC196" s="5"/>
      <c r="AD196" s="4"/>
      <c r="AE196" s="5"/>
      <c r="AF196" s="4"/>
      <c r="AG196" s="4"/>
      <c r="AH196" s="4"/>
      <c r="AI196" s="4"/>
      <c r="AJ196" s="4"/>
      <c r="AK196" s="4"/>
      <c r="AL196" s="4"/>
      <c r="AM196" s="4"/>
      <c r="AN196" s="4"/>
      <c r="AO196" s="4"/>
      <c r="AP196" s="73"/>
      <c r="AQ196" s="5"/>
      <c r="AR196" s="4"/>
      <c r="AS196">
        <f>tblRRData[[#This Row],[Intake date]]-tblRRData[[#This Row],[Application date]]</f>
        <v>0</v>
      </c>
      <c r="AT196">
        <f>tblRRData[[#This Row],[Final departure date]]-tblRRData[[#This Row],[Intake date]]</f>
        <v>0</v>
      </c>
      <c r="AU196" t="str">
        <f>IF(tblRRData[[#This Row],[Final departure date]]&gt;0,IF(MONTH(tblRRData[[#This Row],[Final departure date]])&lt;4,"Q3",IF(MONTH(tblRRData[[#This Row],[Final departure date]])&lt;7,"Q4",IF(MONTH(tblRRData[[#This Row],[Final departure date]])&lt;10,"Q1","Q2"))),"")</f>
        <v/>
      </c>
    </row>
    <row r="197" spans="2:47" ht="15" customHeight="1">
      <c r="B197">
        <v>190</v>
      </c>
      <c r="C197" s="4"/>
      <c r="D197" t="str">
        <f>_xlfn.XLOOKUP(tblRRData[[#This Row],[Recovery Residence Name/Location]],luLocation[Location],luLocation[Organization],"")</f>
        <v/>
      </c>
      <c r="E197" t="str" cm="1">
        <f t="array" ref="E197">IFERROR(_xlfn.XLOOKUP(tblRRData[[#This Row],[Recovery Residence Name/Location]],luLocation[[#All],[Location]],luLocation[[#All],[Location Code]])&amp;"-"&amp;tblRRData[[#This Row],[RR Row Number]]&amp;"-"&amp;SFY,"")</f>
        <v/>
      </c>
      <c r="F197" s="4"/>
      <c r="G197" s="5"/>
      <c r="H197" s="5"/>
      <c r="I197" s="5"/>
      <c r="J197" s="4"/>
      <c r="K197" s="4"/>
      <c r="L197" s="4"/>
      <c r="M197" s="4"/>
      <c r="N197" s="4"/>
      <c r="O197" s="4"/>
      <c r="P197" s="4"/>
      <c r="Q197" s="4"/>
      <c r="R197" s="4"/>
      <c r="S197" s="4"/>
      <c r="T197" s="4"/>
      <c r="U197" s="4"/>
      <c r="V197" s="4"/>
      <c r="W197" s="4"/>
      <c r="X197" s="73"/>
      <c r="Y197" s="5"/>
      <c r="Z197" s="4"/>
      <c r="AA197" s="4"/>
      <c r="AB197" s="4"/>
      <c r="AC197" s="5"/>
      <c r="AD197" s="4"/>
      <c r="AE197" s="5"/>
      <c r="AF197" s="4"/>
      <c r="AG197" s="4"/>
      <c r="AH197" s="4"/>
      <c r="AI197" s="4"/>
      <c r="AJ197" s="4"/>
      <c r="AK197" s="4"/>
      <c r="AL197" s="4"/>
      <c r="AM197" s="4"/>
      <c r="AN197" s="4"/>
      <c r="AO197" s="4"/>
      <c r="AP197" s="73"/>
      <c r="AQ197" s="5"/>
      <c r="AR197" s="4"/>
      <c r="AS197">
        <f>tblRRData[[#This Row],[Intake date]]-tblRRData[[#This Row],[Application date]]</f>
        <v>0</v>
      </c>
      <c r="AT197">
        <f>tblRRData[[#This Row],[Final departure date]]-tblRRData[[#This Row],[Intake date]]</f>
        <v>0</v>
      </c>
      <c r="AU197" t="str">
        <f>IF(tblRRData[[#This Row],[Final departure date]]&gt;0,IF(MONTH(tblRRData[[#This Row],[Final departure date]])&lt;4,"Q3",IF(MONTH(tblRRData[[#This Row],[Final departure date]])&lt;7,"Q4",IF(MONTH(tblRRData[[#This Row],[Final departure date]])&lt;10,"Q1","Q2"))),"")</f>
        <v/>
      </c>
    </row>
    <row r="198" spans="2:47" ht="15" customHeight="1">
      <c r="B198">
        <v>191</v>
      </c>
      <c r="C198" s="4"/>
      <c r="D198" t="str">
        <f>_xlfn.XLOOKUP(tblRRData[[#This Row],[Recovery Residence Name/Location]],luLocation[Location],luLocation[Organization],"")</f>
        <v/>
      </c>
      <c r="E198" t="str" cm="1">
        <f t="array" ref="E198">IFERROR(_xlfn.XLOOKUP(tblRRData[[#This Row],[Recovery Residence Name/Location]],luLocation[[#All],[Location]],luLocation[[#All],[Location Code]])&amp;"-"&amp;tblRRData[[#This Row],[RR Row Number]]&amp;"-"&amp;SFY,"")</f>
        <v/>
      </c>
      <c r="F198" s="4"/>
      <c r="G198" s="5"/>
      <c r="H198" s="5"/>
      <c r="I198" s="5"/>
      <c r="J198" s="4"/>
      <c r="K198" s="4"/>
      <c r="L198" s="4"/>
      <c r="M198" s="4"/>
      <c r="N198" s="4"/>
      <c r="O198" s="4"/>
      <c r="P198" s="4"/>
      <c r="Q198" s="4"/>
      <c r="R198" s="4"/>
      <c r="S198" s="4"/>
      <c r="T198" s="4"/>
      <c r="U198" s="4"/>
      <c r="V198" s="4"/>
      <c r="W198" s="4"/>
      <c r="X198" s="73"/>
      <c r="Y198" s="5"/>
      <c r="Z198" s="4"/>
      <c r="AA198" s="4"/>
      <c r="AB198" s="4"/>
      <c r="AC198" s="5"/>
      <c r="AD198" s="4"/>
      <c r="AE198" s="5"/>
      <c r="AF198" s="4"/>
      <c r="AG198" s="4"/>
      <c r="AH198" s="4"/>
      <c r="AI198" s="4"/>
      <c r="AJ198" s="4"/>
      <c r="AK198" s="4"/>
      <c r="AL198" s="4"/>
      <c r="AM198" s="4"/>
      <c r="AN198" s="4"/>
      <c r="AO198" s="4"/>
      <c r="AP198" s="73"/>
      <c r="AQ198" s="5"/>
      <c r="AR198" s="4"/>
      <c r="AS198">
        <f>tblRRData[[#This Row],[Intake date]]-tblRRData[[#This Row],[Application date]]</f>
        <v>0</v>
      </c>
      <c r="AT198">
        <f>tblRRData[[#This Row],[Final departure date]]-tblRRData[[#This Row],[Intake date]]</f>
        <v>0</v>
      </c>
      <c r="AU198" t="str">
        <f>IF(tblRRData[[#This Row],[Final departure date]]&gt;0,IF(MONTH(tblRRData[[#This Row],[Final departure date]])&lt;4,"Q3",IF(MONTH(tblRRData[[#This Row],[Final departure date]])&lt;7,"Q4",IF(MONTH(tblRRData[[#This Row],[Final departure date]])&lt;10,"Q1","Q2"))),"")</f>
        <v/>
      </c>
    </row>
    <row r="199" spans="2:47" ht="15" customHeight="1">
      <c r="B199">
        <v>192</v>
      </c>
      <c r="C199" s="4"/>
      <c r="D199" t="str">
        <f>_xlfn.XLOOKUP(tblRRData[[#This Row],[Recovery Residence Name/Location]],luLocation[Location],luLocation[Organization],"")</f>
        <v/>
      </c>
      <c r="E199" t="str" cm="1">
        <f t="array" ref="E199">IFERROR(_xlfn.XLOOKUP(tblRRData[[#This Row],[Recovery Residence Name/Location]],luLocation[[#All],[Location]],luLocation[[#All],[Location Code]])&amp;"-"&amp;tblRRData[[#This Row],[RR Row Number]]&amp;"-"&amp;SFY,"")</f>
        <v/>
      </c>
      <c r="F199" s="4"/>
      <c r="G199" s="5"/>
      <c r="H199" s="5"/>
      <c r="I199" s="5"/>
      <c r="J199" s="4"/>
      <c r="K199" s="4"/>
      <c r="L199" s="4"/>
      <c r="M199" s="4"/>
      <c r="N199" s="4"/>
      <c r="O199" s="4"/>
      <c r="P199" s="4"/>
      <c r="Q199" s="4"/>
      <c r="R199" s="4"/>
      <c r="S199" s="4"/>
      <c r="T199" s="4"/>
      <c r="U199" s="4"/>
      <c r="V199" s="4"/>
      <c r="W199" s="4"/>
      <c r="X199" s="73"/>
      <c r="Y199" s="5"/>
      <c r="Z199" s="4"/>
      <c r="AA199" s="4"/>
      <c r="AB199" s="4"/>
      <c r="AC199" s="5"/>
      <c r="AD199" s="4"/>
      <c r="AE199" s="5"/>
      <c r="AF199" s="4"/>
      <c r="AG199" s="4"/>
      <c r="AH199" s="4"/>
      <c r="AI199" s="4"/>
      <c r="AJ199" s="4"/>
      <c r="AK199" s="4"/>
      <c r="AL199" s="4"/>
      <c r="AM199" s="4"/>
      <c r="AN199" s="4"/>
      <c r="AO199" s="4"/>
      <c r="AP199" s="73"/>
      <c r="AQ199" s="5"/>
      <c r="AR199" s="4"/>
      <c r="AS199">
        <f>tblRRData[[#This Row],[Intake date]]-tblRRData[[#This Row],[Application date]]</f>
        <v>0</v>
      </c>
      <c r="AT199">
        <f>tblRRData[[#This Row],[Final departure date]]-tblRRData[[#This Row],[Intake date]]</f>
        <v>0</v>
      </c>
      <c r="AU199" t="str">
        <f>IF(tblRRData[[#This Row],[Final departure date]]&gt;0,IF(MONTH(tblRRData[[#This Row],[Final departure date]])&lt;4,"Q3",IF(MONTH(tblRRData[[#This Row],[Final departure date]])&lt;7,"Q4",IF(MONTH(tblRRData[[#This Row],[Final departure date]])&lt;10,"Q1","Q2"))),"")</f>
        <v/>
      </c>
    </row>
    <row r="200" spans="2:47" ht="15" customHeight="1">
      <c r="B200">
        <v>193</v>
      </c>
      <c r="C200" s="4"/>
      <c r="D200" t="str">
        <f>_xlfn.XLOOKUP(tblRRData[[#This Row],[Recovery Residence Name/Location]],luLocation[Location],luLocation[Organization],"")</f>
        <v/>
      </c>
      <c r="E200" t="str" cm="1">
        <f t="array" ref="E200">IFERROR(_xlfn.XLOOKUP(tblRRData[[#This Row],[Recovery Residence Name/Location]],luLocation[[#All],[Location]],luLocation[[#All],[Location Code]])&amp;"-"&amp;tblRRData[[#This Row],[RR Row Number]]&amp;"-"&amp;SFY,"")</f>
        <v/>
      </c>
      <c r="F200" s="4"/>
      <c r="G200" s="5"/>
      <c r="H200" s="5"/>
      <c r="I200" s="5"/>
      <c r="J200" s="4"/>
      <c r="K200" s="4"/>
      <c r="L200" s="4"/>
      <c r="M200" s="4"/>
      <c r="N200" s="4"/>
      <c r="O200" s="4"/>
      <c r="P200" s="4"/>
      <c r="Q200" s="4"/>
      <c r="R200" s="4"/>
      <c r="S200" s="4"/>
      <c r="T200" s="4"/>
      <c r="U200" s="4"/>
      <c r="V200" s="4"/>
      <c r="W200" s="4"/>
      <c r="X200" s="73"/>
      <c r="Y200" s="5"/>
      <c r="Z200" s="4"/>
      <c r="AA200" s="4"/>
      <c r="AB200" s="4"/>
      <c r="AC200" s="5"/>
      <c r="AD200" s="4"/>
      <c r="AE200" s="5"/>
      <c r="AF200" s="4"/>
      <c r="AG200" s="4"/>
      <c r="AH200" s="4"/>
      <c r="AI200" s="4"/>
      <c r="AJ200" s="4"/>
      <c r="AK200" s="4"/>
      <c r="AL200" s="4"/>
      <c r="AM200" s="4"/>
      <c r="AN200" s="4"/>
      <c r="AO200" s="4"/>
      <c r="AP200" s="73"/>
      <c r="AQ200" s="5"/>
      <c r="AR200" s="4"/>
      <c r="AS200">
        <f>tblRRData[[#This Row],[Intake date]]-tblRRData[[#This Row],[Application date]]</f>
        <v>0</v>
      </c>
      <c r="AT200">
        <f>tblRRData[[#This Row],[Final departure date]]-tblRRData[[#This Row],[Intake date]]</f>
        <v>0</v>
      </c>
      <c r="AU200" t="str">
        <f>IF(tblRRData[[#This Row],[Final departure date]]&gt;0,IF(MONTH(tblRRData[[#This Row],[Final departure date]])&lt;4,"Q3",IF(MONTH(tblRRData[[#This Row],[Final departure date]])&lt;7,"Q4",IF(MONTH(tblRRData[[#This Row],[Final departure date]])&lt;10,"Q1","Q2"))),"")</f>
        <v/>
      </c>
    </row>
    <row r="201" spans="2:47" ht="15" customHeight="1">
      <c r="B201">
        <v>194</v>
      </c>
      <c r="C201" s="4"/>
      <c r="D201" t="str">
        <f>_xlfn.XLOOKUP(tblRRData[[#This Row],[Recovery Residence Name/Location]],luLocation[Location],luLocation[Organization],"")</f>
        <v/>
      </c>
      <c r="E201" t="str" cm="1">
        <f t="array" ref="E201">IFERROR(_xlfn.XLOOKUP(tblRRData[[#This Row],[Recovery Residence Name/Location]],luLocation[[#All],[Location]],luLocation[[#All],[Location Code]])&amp;"-"&amp;tblRRData[[#This Row],[RR Row Number]]&amp;"-"&amp;SFY,"")</f>
        <v/>
      </c>
      <c r="F201" s="4"/>
      <c r="G201" s="5"/>
      <c r="H201" s="5"/>
      <c r="I201" s="5"/>
      <c r="J201" s="4"/>
      <c r="K201" s="4"/>
      <c r="L201" s="4"/>
      <c r="M201" s="4"/>
      <c r="N201" s="4"/>
      <c r="O201" s="4"/>
      <c r="P201" s="4"/>
      <c r="Q201" s="4"/>
      <c r="R201" s="4"/>
      <c r="S201" s="4"/>
      <c r="T201" s="4"/>
      <c r="U201" s="4"/>
      <c r="V201" s="4"/>
      <c r="W201" s="4"/>
      <c r="X201" s="73"/>
      <c r="Y201" s="5"/>
      <c r="Z201" s="4"/>
      <c r="AA201" s="4"/>
      <c r="AB201" s="4"/>
      <c r="AC201" s="5"/>
      <c r="AD201" s="4"/>
      <c r="AE201" s="5"/>
      <c r="AF201" s="4"/>
      <c r="AG201" s="4"/>
      <c r="AH201" s="4"/>
      <c r="AI201" s="4"/>
      <c r="AJ201" s="4"/>
      <c r="AK201" s="4"/>
      <c r="AL201" s="4"/>
      <c r="AM201" s="4"/>
      <c r="AN201" s="4"/>
      <c r="AO201" s="4"/>
      <c r="AP201" s="73"/>
      <c r="AQ201" s="5"/>
      <c r="AR201" s="4"/>
      <c r="AS201">
        <f>tblRRData[[#This Row],[Intake date]]-tblRRData[[#This Row],[Application date]]</f>
        <v>0</v>
      </c>
      <c r="AT201">
        <f>tblRRData[[#This Row],[Final departure date]]-tblRRData[[#This Row],[Intake date]]</f>
        <v>0</v>
      </c>
      <c r="AU201" t="str">
        <f>IF(tblRRData[[#This Row],[Final departure date]]&gt;0,IF(MONTH(tblRRData[[#This Row],[Final departure date]])&lt;4,"Q3",IF(MONTH(tblRRData[[#This Row],[Final departure date]])&lt;7,"Q4",IF(MONTH(tblRRData[[#This Row],[Final departure date]])&lt;10,"Q1","Q2"))),"")</f>
        <v/>
      </c>
    </row>
    <row r="202" spans="2:47" ht="15" customHeight="1">
      <c r="B202">
        <v>195</v>
      </c>
      <c r="C202" s="4"/>
      <c r="D202" t="str">
        <f>_xlfn.XLOOKUP(tblRRData[[#This Row],[Recovery Residence Name/Location]],luLocation[Location],luLocation[Organization],"")</f>
        <v/>
      </c>
      <c r="E202" t="str" cm="1">
        <f t="array" ref="E202">IFERROR(_xlfn.XLOOKUP(tblRRData[[#This Row],[Recovery Residence Name/Location]],luLocation[[#All],[Location]],luLocation[[#All],[Location Code]])&amp;"-"&amp;tblRRData[[#This Row],[RR Row Number]]&amp;"-"&amp;SFY,"")</f>
        <v/>
      </c>
      <c r="F202" s="4"/>
      <c r="G202" s="5"/>
      <c r="H202" s="5"/>
      <c r="I202" s="5"/>
      <c r="J202" s="4"/>
      <c r="K202" s="4"/>
      <c r="L202" s="4"/>
      <c r="M202" s="4"/>
      <c r="N202" s="4"/>
      <c r="O202" s="4"/>
      <c r="P202" s="4"/>
      <c r="Q202" s="4"/>
      <c r="R202" s="4"/>
      <c r="S202" s="4"/>
      <c r="T202" s="4"/>
      <c r="U202" s="4"/>
      <c r="V202" s="4"/>
      <c r="W202" s="4"/>
      <c r="X202" s="73"/>
      <c r="Y202" s="5"/>
      <c r="Z202" s="4"/>
      <c r="AA202" s="4"/>
      <c r="AB202" s="4"/>
      <c r="AC202" s="5"/>
      <c r="AD202" s="4"/>
      <c r="AE202" s="5"/>
      <c r="AF202" s="4"/>
      <c r="AG202" s="4"/>
      <c r="AH202" s="4"/>
      <c r="AI202" s="4"/>
      <c r="AJ202" s="4"/>
      <c r="AK202" s="4"/>
      <c r="AL202" s="4"/>
      <c r="AM202" s="4"/>
      <c r="AN202" s="4"/>
      <c r="AO202" s="4"/>
      <c r="AP202" s="73"/>
      <c r="AQ202" s="5"/>
      <c r="AR202" s="4"/>
      <c r="AS202">
        <f>tblRRData[[#This Row],[Intake date]]-tblRRData[[#This Row],[Application date]]</f>
        <v>0</v>
      </c>
      <c r="AT202">
        <f>tblRRData[[#This Row],[Final departure date]]-tblRRData[[#This Row],[Intake date]]</f>
        <v>0</v>
      </c>
      <c r="AU202" t="str">
        <f>IF(tblRRData[[#This Row],[Final departure date]]&gt;0,IF(MONTH(tblRRData[[#This Row],[Final departure date]])&lt;4,"Q3",IF(MONTH(tblRRData[[#This Row],[Final departure date]])&lt;7,"Q4",IF(MONTH(tblRRData[[#This Row],[Final departure date]])&lt;10,"Q1","Q2"))),"")</f>
        <v/>
      </c>
    </row>
    <row r="203" spans="2:47" ht="15" customHeight="1">
      <c r="B203">
        <v>196</v>
      </c>
      <c r="C203" s="4"/>
      <c r="D203" t="str">
        <f>_xlfn.XLOOKUP(tblRRData[[#This Row],[Recovery Residence Name/Location]],luLocation[Location],luLocation[Organization],"")</f>
        <v/>
      </c>
      <c r="E203" t="str" cm="1">
        <f t="array" ref="E203">IFERROR(_xlfn.XLOOKUP(tblRRData[[#This Row],[Recovery Residence Name/Location]],luLocation[[#All],[Location]],luLocation[[#All],[Location Code]])&amp;"-"&amp;tblRRData[[#This Row],[RR Row Number]]&amp;"-"&amp;SFY,"")</f>
        <v/>
      </c>
      <c r="F203" s="4"/>
      <c r="G203" s="5"/>
      <c r="H203" s="5"/>
      <c r="I203" s="5"/>
      <c r="J203" s="4"/>
      <c r="K203" s="4"/>
      <c r="L203" s="4"/>
      <c r="M203" s="4"/>
      <c r="N203" s="4"/>
      <c r="O203" s="4"/>
      <c r="P203" s="4"/>
      <c r="Q203" s="4"/>
      <c r="R203" s="4"/>
      <c r="S203" s="4"/>
      <c r="T203" s="4"/>
      <c r="U203" s="4"/>
      <c r="V203" s="4"/>
      <c r="W203" s="4"/>
      <c r="X203" s="73"/>
      <c r="Y203" s="5"/>
      <c r="Z203" s="4"/>
      <c r="AA203" s="4"/>
      <c r="AB203" s="4"/>
      <c r="AC203" s="5"/>
      <c r="AD203" s="4"/>
      <c r="AE203" s="5"/>
      <c r="AF203" s="4"/>
      <c r="AG203" s="4"/>
      <c r="AH203" s="4"/>
      <c r="AI203" s="4"/>
      <c r="AJ203" s="4"/>
      <c r="AK203" s="4"/>
      <c r="AL203" s="4"/>
      <c r="AM203" s="4"/>
      <c r="AN203" s="4"/>
      <c r="AO203" s="4"/>
      <c r="AP203" s="73"/>
      <c r="AQ203" s="5"/>
      <c r="AR203" s="4"/>
      <c r="AS203">
        <f>tblRRData[[#This Row],[Intake date]]-tblRRData[[#This Row],[Application date]]</f>
        <v>0</v>
      </c>
      <c r="AT203">
        <f>tblRRData[[#This Row],[Final departure date]]-tblRRData[[#This Row],[Intake date]]</f>
        <v>0</v>
      </c>
      <c r="AU203" t="str">
        <f>IF(tblRRData[[#This Row],[Final departure date]]&gt;0,IF(MONTH(tblRRData[[#This Row],[Final departure date]])&lt;4,"Q3",IF(MONTH(tblRRData[[#This Row],[Final departure date]])&lt;7,"Q4",IF(MONTH(tblRRData[[#This Row],[Final departure date]])&lt;10,"Q1","Q2"))),"")</f>
        <v/>
      </c>
    </row>
    <row r="204" spans="2:47" ht="15" customHeight="1">
      <c r="B204">
        <v>197</v>
      </c>
      <c r="C204" s="4"/>
      <c r="D204" t="str">
        <f>_xlfn.XLOOKUP(tblRRData[[#This Row],[Recovery Residence Name/Location]],luLocation[Location],luLocation[Organization],"")</f>
        <v/>
      </c>
      <c r="E204" t="str" cm="1">
        <f t="array" ref="E204">IFERROR(_xlfn.XLOOKUP(tblRRData[[#This Row],[Recovery Residence Name/Location]],luLocation[[#All],[Location]],luLocation[[#All],[Location Code]])&amp;"-"&amp;tblRRData[[#This Row],[RR Row Number]]&amp;"-"&amp;SFY,"")</f>
        <v/>
      </c>
      <c r="F204" s="4"/>
      <c r="G204" s="5"/>
      <c r="H204" s="5"/>
      <c r="I204" s="5"/>
      <c r="J204" s="4"/>
      <c r="K204" s="4"/>
      <c r="L204" s="4"/>
      <c r="M204" s="4"/>
      <c r="N204" s="4"/>
      <c r="O204" s="4"/>
      <c r="P204" s="4"/>
      <c r="Q204" s="4"/>
      <c r="R204" s="4"/>
      <c r="S204" s="4"/>
      <c r="T204" s="4"/>
      <c r="U204" s="4"/>
      <c r="V204" s="4"/>
      <c r="W204" s="4"/>
      <c r="X204" s="73"/>
      <c r="Y204" s="5"/>
      <c r="Z204" s="4"/>
      <c r="AA204" s="4"/>
      <c r="AB204" s="4"/>
      <c r="AC204" s="5"/>
      <c r="AD204" s="4"/>
      <c r="AE204" s="5"/>
      <c r="AF204" s="4"/>
      <c r="AG204" s="4"/>
      <c r="AH204" s="4"/>
      <c r="AI204" s="4"/>
      <c r="AJ204" s="4"/>
      <c r="AK204" s="4"/>
      <c r="AL204" s="4"/>
      <c r="AM204" s="4"/>
      <c r="AN204" s="4"/>
      <c r="AO204" s="4"/>
      <c r="AP204" s="73"/>
      <c r="AQ204" s="5"/>
      <c r="AR204" s="4"/>
      <c r="AS204">
        <f>tblRRData[[#This Row],[Intake date]]-tblRRData[[#This Row],[Application date]]</f>
        <v>0</v>
      </c>
      <c r="AT204">
        <f>tblRRData[[#This Row],[Final departure date]]-tblRRData[[#This Row],[Intake date]]</f>
        <v>0</v>
      </c>
      <c r="AU204" t="str">
        <f>IF(tblRRData[[#This Row],[Final departure date]]&gt;0,IF(MONTH(tblRRData[[#This Row],[Final departure date]])&lt;4,"Q3",IF(MONTH(tblRRData[[#This Row],[Final departure date]])&lt;7,"Q4",IF(MONTH(tblRRData[[#This Row],[Final departure date]])&lt;10,"Q1","Q2"))),"")</f>
        <v/>
      </c>
    </row>
    <row r="205" spans="2:47" ht="15" customHeight="1">
      <c r="B205">
        <v>198</v>
      </c>
      <c r="C205" s="4"/>
      <c r="D205" t="str">
        <f>_xlfn.XLOOKUP(tblRRData[[#This Row],[Recovery Residence Name/Location]],luLocation[Location],luLocation[Organization],"")</f>
        <v/>
      </c>
      <c r="E205" t="str" cm="1">
        <f t="array" ref="E205">IFERROR(_xlfn.XLOOKUP(tblRRData[[#This Row],[Recovery Residence Name/Location]],luLocation[[#All],[Location]],luLocation[[#All],[Location Code]])&amp;"-"&amp;tblRRData[[#This Row],[RR Row Number]]&amp;"-"&amp;SFY,"")</f>
        <v/>
      </c>
      <c r="F205" s="4"/>
      <c r="G205" s="5"/>
      <c r="H205" s="5"/>
      <c r="I205" s="5"/>
      <c r="J205" s="4"/>
      <c r="K205" s="4"/>
      <c r="L205" s="4"/>
      <c r="M205" s="4"/>
      <c r="N205" s="4"/>
      <c r="O205" s="4"/>
      <c r="P205" s="4"/>
      <c r="Q205" s="4"/>
      <c r="R205" s="4"/>
      <c r="S205" s="4"/>
      <c r="T205" s="4"/>
      <c r="U205" s="4"/>
      <c r="V205" s="4"/>
      <c r="W205" s="4"/>
      <c r="X205" s="73"/>
      <c r="Y205" s="5"/>
      <c r="Z205" s="4"/>
      <c r="AA205" s="4"/>
      <c r="AB205" s="4"/>
      <c r="AC205" s="5"/>
      <c r="AD205" s="4"/>
      <c r="AE205" s="5"/>
      <c r="AF205" s="4"/>
      <c r="AG205" s="4"/>
      <c r="AH205" s="4"/>
      <c r="AI205" s="4"/>
      <c r="AJ205" s="4"/>
      <c r="AK205" s="4"/>
      <c r="AL205" s="4"/>
      <c r="AM205" s="4"/>
      <c r="AN205" s="4"/>
      <c r="AO205" s="4"/>
      <c r="AP205" s="73"/>
      <c r="AQ205" s="5"/>
      <c r="AR205" s="4"/>
      <c r="AS205">
        <f>tblRRData[[#This Row],[Intake date]]-tblRRData[[#This Row],[Application date]]</f>
        <v>0</v>
      </c>
      <c r="AT205">
        <f>tblRRData[[#This Row],[Final departure date]]-tblRRData[[#This Row],[Intake date]]</f>
        <v>0</v>
      </c>
      <c r="AU205" t="str">
        <f>IF(tblRRData[[#This Row],[Final departure date]]&gt;0,IF(MONTH(tblRRData[[#This Row],[Final departure date]])&lt;4,"Q3",IF(MONTH(tblRRData[[#This Row],[Final departure date]])&lt;7,"Q4",IF(MONTH(tblRRData[[#This Row],[Final departure date]])&lt;10,"Q1","Q2"))),"")</f>
        <v/>
      </c>
    </row>
    <row r="206" spans="2:47" ht="15" customHeight="1">
      <c r="B206">
        <v>199</v>
      </c>
      <c r="C206" s="4"/>
      <c r="D206" t="str">
        <f>_xlfn.XLOOKUP(tblRRData[[#This Row],[Recovery Residence Name/Location]],luLocation[Location],luLocation[Organization],"")</f>
        <v/>
      </c>
      <c r="E206" t="str" cm="1">
        <f t="array" ref="E206">IFERROR(_xlfn.XLOOKUP(tblRRData[[#This Row],[Recovery Residence Name/Location]],luLocation[[#All],[Location]],luLocation[[#All],[Location Code]])&amp;"-"&amp;tblRRData[[#This Row],[RR Row Number]]&amp;"-"&amp;SFY,"")</f>
        <v/>
      </c>
      <c r="F206" s="4"/>
      <c r="G206" s="5"/>
      <c r="H206" s="5"/>
      <c r="I206" s="5"/>
      <c r="J206" s="4"/>
      <c r="K206" s="4"/>
      <c r="L206" s="4"/>
      <c r="M206" s="4"/>
      <c r="N206" s="4"/>
      <c r="O206" s="4"/>
      <c r="P206" s="4"/>
      <c r="Q206" s="4"/>
      <c r="R206" s="4"/>
      <c r="S206" s="4"/>
      <c r="T206" s="4"/>
      <c r="U206" s="4"/>
      <c r="V206" s="4"/>
      <c r="W206" s="4"/>
      <c r="X206" s="73"/>
      <c r="Y206" s="5"/>
      <c r="Z206" s="4"/>
      <c r="AA206" s="4"/>
      <c r="AB206" s="4"/>
      <c r="AC206" s="5"/>
      <c r="AD206" s="4"/>
      <c r="AE206" s="5"/>
      <c r="AF206" s="4"/>
      <c r="AG206" s="4"/>
      <c r="AH206" s="4"/>
      <c r="AI206" s="4"/>
      <c r="AJ206" s="4"/>
      <c r="AK206" s="4"/>
      <c r="AL206" s="4"/>
      <c r="AM206" s="4"/>
      <c r="AN206" s="4"/>
      <c r="AO206" s="4"/>
      <c r="AP206" s="73"/>
      <c r="AQ206" s="5"/>
      <c r="AR206" s="4"/>
      <c r="AS206">
        <f>tblRRData[[#This Row],[Intake date]]-tblRRData[[#This Row],[Application date]]</f>
        <v>0</v>
      </c>
      <c r="AT206">
        <f>tblRRData[[#This Row],[Final departure date]]-tblRRData[[#This Row],[Intake date]]</f>
        <v>0</v>
      </c>
      <c r="AU206" t="str">
        <f>IF(tblRRData[[#This Row],[Final departure date]]&gt;0,IF(MONTH(tblRRData[[#This Row],[Final departure date]])&lt;4,"Q3",IF(MONTH(tblRRData[[#This Row],[Final departure date]])&lt;7,"Q4",IF(MONTH(tblRRData[[#This Row],[Final departure date]])&lt;10,"Q1","Q2"))),"")</f>
        <v/>
      </c>
    </row>
    <row r="207" spans="2:47" ht="15" customHeight="1">
      <c r="B207" s="76"/>
      <c r="C207" s="77"/>
      <c r="D207" s="78"/>
      <c r="E207" s="79"/>
      <c r="F207" s="77"/>
      <c r="G207" s="5"/>
      <c r="H207" s="80"/>
      <c r="I207" s="5"/>
      <c r="J207" s="77"/>
      <c r="K207" s="77"/>
      <c r="L207" s="4"/>
      <c r="M207" s="4"/>
      <c r="N207" s="4"/>
      <c r="O207" s="77"/>
      <c r="P207" s="77"/>
      <c r="Q207" s="4"/>
      <c r="R207" s="77"/>
      <c r="S207" s="77"/>
      <c r="T207" s="77"/>
      <c r="U207" s="77"/>
      <c r="V207" s="77"/>
      <c r="W207" s="77"/>
      <c r="X207" s="73"/>
      <c r="Y207" s="5"/>
      <c r="Z207" s="5"/>
      <c r="AA207" s="4"/>
      <c r="AB207" s="4"/>
      <c r="AC207" s="80"/>
      <c r="AD207" s="77"/>
      <c r="AE207" s="5"/>
      <c r="AF207" s="77"/>
      <c r="AG207" s="77"/>
      <c r="AH207" s="77"/>
      <c r="AI207" s="4"/>
      <c r="AJ207" s="77"/>
      <c r="AK207" s="77"/>
      <c r="AL207" s="77"/>
      <c r="AM207" s="77"/>
      <c r="AN207" s="4"/>
      <c r="AO207" s="4"/>
      <c r="AP207" s="73"/>
      <c r="AQ207" s="5"/>
      <c r="AR207" s="77"/>
      <c r="AS207" s="81"/>
      <c r="AT207" s="79"/>
      <c r="AU207" s="79"/>
    </row>
    <row r="208" spans="2:47" ht="15" customHeight="1">
      <c r="B208">
        <v>200</v>
      </c>
      <c r="C208" s="4"/>
      <c r="D208" t="str">
        <f>_xlfn.XLOOKUP(tblRRData[[#This Row],[Recovery Residence Name/Location]],luLocation[Location],luLocation[Organization],"")</f>
        <v/>
      </c>
      <c r="E208" t="str" cm="1">
        <f t="array" ref="E208">IFERROR(_xlfn.XLOOKUP(tblRRData[[#This Row],[Recovery Residence Name/Location]],luLocation[[#All],[Location]],luLocation[[#All],[Location Code]])&amp;"-"&amp;tblRRData[[#This Row],[RR Row Number]]&amp;"-"&amp;SFY,"")</f>
        <v/>
      </c>
      <c r="F208" s="4"/>
      <c r="G208" s="5"/>
      <c r="H208" s="5"/>
      <c r="I208" s="5"/>
      <c r="J208" s="4"/>
      <c r="K208" s="4"/>
      <c r="L208" s="4"/>
      <c r="M208" s="4"/>
      <c r="N208" s="4"/>
      <c r="O208" s="4"/>
      <c r="P208" s="4"/>
      <c r="Q208" s="4"/>
      <c r="R208" s="4"/>
      <c r="S208" s="4"/>
      <c r="T208" s="4"/>
      <c r="U208" s="4"/>
      <c r="V208" s="4"/>
      <c r="W208" s="4"/>
      <c r="X208" s="73"/>
      <c r="Y208" s="5"/>
      <c r="Z208" s="4"/>
      <c r="AA208" s="4"/>
      <c r="AB208" s="4"/>
      <c r="AC208" s="5"/>
      <c r="AD208" s="4"/>
      <c r="AE208" s="5"/>
      <c r="AF208" s="4"/>
      <c r="AG208" s="4"/>
      <c r="AH208" s="4"/>
      <c r="AI208" s="4"/>
      <c r="AJ208" s="4"/>
      <c r="AK208" s="4"/>
      <c r="AL208" s="4"/>
      <c r="AM208" s="4"/>
      <c r="AN208" s="4"/>
      <c r="AO208" s="4"/>
      <c r="AP208" s="73"/>
      <c r="AQ208" s="5"/>
      <c r="AR208" s="4"/>
      <c r="AS208">
        <f>tblRRData[[#This Row],[Intake date]]-tblRRData[[#This Row],[Application date]]</f>
        <v>0</v>
      </c>
      <c r="AT208">
        <f>tblRRData[[#This Row],[Final departure date]]-tblRRData[[#This Row],[Intake date]]</f>
        <v>0</v>
      </c>
      <c r="AU208" t="str">
        <f>IF(tblRRData[[#This Row],[Final departure date]]&gt;0,IF(MONTH(tblRRData[[#This Row],[Final departure date]])&lt;4,"Q3",IF(MONTH(tblRRData[[#This Row],[Final departure date]])&lt;7,"Q4",IF(MONTH(tblRRData[[#This Row],[Final departure date]])&lt;10,"Q1","Q2"))),"")</f>
        <v/>
      </c>
    </row>
  </sheetData>
  <sheetProtection algorithmName="SHA-512" hashValue="byEwIUYV7D4RjgpVGD8FcjOVwX3mCeqXhLiZhsNsf/5yHfehBsEHc9K9kaNrwPNaRMr80Fj5IM/PF6cD4u/Vwg==" saltValue="+jHkBZWhtntnp1lgF5uyRw==" spinCount="100000" sheet="1" objects="1" scenarios="1" formatColumns="0" formatRows="0" insertRows="0"/>
  <phoneticPr fontId="2" type="noConversion"/>
  <dataValidations xWindow="810" yWindow="712" count="15">
    <dataValidation type="whole" allowBlank="1" showInputMessage="1" showErrorMessage="1" errorTitle="Age Error" error="Please add the age of the resident in whole numbers." promptTitle="Age Input" prompt="Please add the age of the resident in whole numbers." sqref="R8:R208" xr:uid="{444BA6C5-E1D8-4224-8D60-A4B1703CEE7D}">
      <formula1>16</formula1>
      <formula2>100</formula2>
    </dataValidation>
    <dataValidation type="whole" allowBlank="1" showInputMessage="1" showErrorMessage="1" errorTitle="Number of Kids Error" error="Please enter the number of children under age 18 that were housed with the resident, as a whole number." promptTitle="Number Children" prompt="Please enter the number of children under age 18 that were housed with the resident. " sqref="W8:W208" xr:uid="{BA62899D-1C27-4F10-9E1C-2AAC82D1C1A9}">
      <formula1>0</formula1>
      <formula2>9</formula2>
    </dataValidation>
    <dataValidation type="list" allowBlank="1" showInputMessage="1" showErrorMessage="1" errorTitle="Error" error="Please select if the person has previously received recovery residence services (from your location or elsewhere) from the dropdown." promptTitle="Return Service Status" prompt="Please select if the person has previously received recovery residence services (from your location or elsewhere) from the dropdown." sqref="J8:J208" xr:uid="{2D7B82D0-C467-4BED-9132-E42ED065094C}">
      <formula1>"Yes, No, Unknown"</formula1>
    </dataValidation>
    <dataValidation allowBlank="1" showInputMessage="1" showErrorMessage="1" promptTitle="RR Unique Identifier" prompt="If the recovery residence assigns a unique identifier to each resident, please enter the unique identifier here. " sqref="F8:F208" xr:uid="{EBB3A940-91B3-43B9-89C2-FD493A5E1E5B}"/>
    <dataValidation type="date" operator="greaterThanOrEqual" allowBlank="1" showInputMessage="1" showErrorMessage="1" errorTitle="Departure Date Error" error="Please enter the date the person departed from the program. The departure date must be after the intake date." promptTitle="Departure Date" prompt="Please enter the date the person departed from the program. Departure date must be after the intake date." sqref="AC8:AC208" xr:uid="{CB3578DC-BACB-4BA2-857E-8EC7D7B0E297}">
      <formula1>H8</formula1>
    </dataValidation>
    <dataValidation type="list" allowBlank="1" showInputMessage="1" showErrorMessage="1" errorTitle="MOUD" error="Please enter yes if the person is receiving treatment with methadone, buprenorphine, naltrexone or other medication to treat opioid use disorder." promptTitle="MAT or MOUD?" prompt="Please enter yes if the person is receiving treatment with methadone, buprenorphine, naltrexone or other medication to treat opioid use disorder." sqref="Q8:Q208" xr:uid="{8C927762-9F79-4193-AD59-11F340C83063}">
      <formula1>"Yes, No"</formula1>
    </dataValidation>
    <dataValidation allowBlank="1" errorTitle="Select Location Error" error="Requires the location from which the person departed." sqref="D8:D208" xr:uid="{21D69793-F995-4387-AE41-948A749A6AB7}"/>
    <dataValidation operator="greaterThanOrEqual" allowBlank="1" showInputMessage="1" errorTitle="Enter intake date" error="Check to make sure the year is correct." promptTitle="Town prior to intake" prompt="Enter the town the person was living or staying in prior to entering the recovery residence" sqref="I8:I208" xr:uid="{3E6D6F29-E563-4AED-8825-CFE1F37D7556}"/>
    <dataValidation operator="greaterThanOrEqual" allowBlank="1" showInputMessage="1" errorTitle="Enter intake date" error="Check to make sure the year is correct." promptTitle="Town after departure" prompt="Enter the town the person plans to live or stay in after leaving the recovery residence" sqref="AE8:AE208" xr:uid="{67C71F80-EB23-421F-934E-245CDD195D57}"/>
    <dataValidation allowBlank="1" showInputMessage="1" showErrorMessage="1" promptTitle="Comments or Other specification" prompt="Please enter any additional comments OR use this field to enter additional information for any responses where &quot;other&quot; was selected. " sqref="AR10:AR208 AR8" xr:uid="{2970B4E1-E750-425B-9BE1-EA5AA654DE9C}"/>
    <dataValidation type="date" operator="greaterThanOrEqual" allowBlank="1" showInputMessage="1" showErrorMessage="1" error="Check to make sure the year is correct." promptTitle="Application Date" prompt="Enter the date the person submitted their application to the recovery residence. Make sure the year is correct." sqref="G8:G208" xr:uid="{76897041-5C2D-40F5-A88D-FE50B8B910A2}">
      <formula1>44013</formula1>
    </dataValidation>
    <dataValidation type="date" operator="greaterThanOrEqual" allowBlank="1" showInputMessage="1" showErrorMessage="1" error="Must be on or after the application date. Check to make sure the year is correct." promptTitle="Intake date" prompt="Enter the date the person entered the recovery residence. Must be on or after the application date. Please make sure year is correct. " sqref="H8:H208" xr:uid="{79977187-1165-4FC6-8428-FACB490346B5}">
      <formula1>G8</formula1>
    </dataValidation>
    <dataValidation type="whole" operator="greaterThanOrEqual" allowBlank="1" showInputMessage="1" showErrorMessage="1" errorTitle="Temporary exit" error="Please enter a whole number" promptTitle="Temporary exit" prompt="Please enter the number of times the person temporarily exited the program during their stay formatted as a whole number. A temporary exit is a planned exit from the program with intent to return and complete the program." sqref="Z8:Z208" xr:uid="{9F89397C-1C1F-4307-8831-B7E06F1041A4}">
      <formula1>0</formula1>
    </dataValidation>
    <dataValidation type="date" operator="greaterThanOrEqual" allowBlank="1" showInputMessage="1" showErrorMessage="1" error="Must be on or after the intake date. Check to make sure the year is correct." promptTitle="Rec Cap Date" prompt="Please enter the date of the most recent Rec Cap assessment, if applicable." sqref="AQ8:AQ208" xr:uid="{4F82B2D3-5AEC-46D3-8D3D-5BFE765EEEBE}">
      <formula1>H8</formula1>
    </dataValidation>
    <dataValidation type="date" operator="greaterThanOrEqual" allowBlank="1" showInputMessage="1" showErrorMessage="1" error="Must be on or after the intake date. Check to make sure the year is correct." promptTitle="Rec Cap Date" prompt="Please enter the date of the intake Rec Cap assessment, if applicable." sqref="Y8:Y208" xr:uid="{C7981F21-64AB-42E6-BB4C-22C59AA767BF}">
      <formula1>H8</formula1>
    </dataValidation>
  </dataValidations>
  <pageMargins left="0.7" right="0.7" top="0.75" bottom="0.75" header="0.3" footer="0.3"/>
  <pageSetup orientation="portrait" horizontalDpi="90" verticalDpi="90" r:id="rId1"/>
  <ignoredErrors>
    <ignoredError sqref="AS208 AS9:AS206" unlockedFormula="1"/>
  </ignoredErrors>
  <tableParts count="1">
    <tablePart r:id="rId2"/>
  </tableParts>
  <extLst>
    <ext xmlns:x14="http://schemas.microsoft.com/office/spreadsheetml/2009/9/main" uri="{CCE6A557-97BC-4b89-ADB6-D9C93CAAB3DF}">
      <x14:dataValidations xmlns:xm="http://schemas.microsoft.com/office/excel/2006/main" xWindow="810" yWindow="712" count="40">
        <x14:dataValidation type="list" operator="greaterThanOrEqual" allowBlank="1" showInputMessage="1" showErrorMessage="1" error="Check to make sure the value is correct." promptTitle="Intake Rec Cap" prompt="Please input the Rec Cap score at intake. If Rec Cap was not completed, select &quot;N/A&quot;" xr:uid="{0E8EB803-5BEF-4B1D-8497-966CBED6DD73}">
          <x14:formula1>
            <xm:f>Lookups!$AG$7:$AG$108</xm:f>
          </x14:formula1>
          <xm:sqref>X8:X208</xm:sqref>
        </x14:dataValidation>
        <x14:dataValidation type="list" allowBlank="1" showInputMessage="1" showErrorMessage="1" errorTitle="Gender error" error="Please select the person's gender from the dropdown. " promptTitle="Gender" prompt="Please select the person's gender from the dropdown (as defined by the resident).  Please use the &quot;Other Gender&quot; category for any self-reported gender identity other than male or female." xr:uid="{71B1DEAC-D62D-4D3D-B9D1-B09165C19B1A}">
          <x14:formula1>
            <xm:f>Lookups!$K$7:$K$9</xm:f>
          </x14:formula1>
          <xm:sqref>S8:S208</xm:sqref>
        </x14:dataValidation>
        <x14:dataValidation type="list" allowBlank="1" showInputMessage="1" showErrorMessage="1" errorTitle="CJ Involved Error" error="Please select the person's criminal justice involvement status at the time person entered the program for this intake." promptTitle="Criminal Justice" prompt="Please select the person's criminal justice involvement status at the time person entered the program for this intake." xr:uid="{6D385824-2407-4ACE-A93C-BF336CD5EFCF}">
          <x14:formula1>
            <xm:f>Lookups!$M$7:$M$14</xm:f>
          </x14:formula1>
          <xm:sqref>T8:T208</xm:sqref>
        </x14:dataValidation>
        <x14:dataValidation type="list" allowBlank="1" showInputMessage="1" showErrorMessage="1" errorTitle="Pregnancy Error" error="Please select the person's pregnancy status at the time the person entered the program." promptTitle="Pregnancy Status" prompt="Please select the person's pregnancy status at the time the person entered the program." xr:uid="{883C871C-8E3A-46F7-83A2-EA3429A442D2}">
          <x14:formula1>
            <xm:f>Lookups!$O$7:$O$10</xm:f>
          </x14:formula1>
          <xm:sqref>U8:U208</xm:sqref>
        </x14:dataValidation>
        <x14:dataValidation type="list" allowBlank="1" showInputMessage="1" showErrorMessage="1" errorTitle="Minor Children Error" error="Please use the dropdown to record if the resident has children under the age of 18." promptTitle="Minor Children " prompt="Please use the dropdown to record if the resident is parenting children under the age of 18 (as defined by the resident)." xr:uid="{2C49BC52-099C-4664-99B7-B5AD964D8A7D}">
          <x14:formula1>
            <xm:f>Lookups!$Q$7:$Q$8</xm:f>
          </x14:formula1>
          <xm:sqref>V8:V208</xm:sqref>
        </x14:dataValidation>
        <x14:dataValidation type="list" allowBlank="1" showInputMessage="1" showErrorMessage="1" errorTitle="Insurance Error" error="Please select the type of insurance the person has at the time of departure from the dropdown list." promptTitle="Insurance" prompt="Please select the type of insurance the person has at the time of departure from the dropdown list." xr:uid="{A53F8083-A549-4C9B-AD6C-BACDB9641FFD}">
          <x14:formula1>
            <xm:f>Lookups!$W$7:$W$11</xm:f>
          </x14:formula1>
          <xm:sqref>AH8:AH208</xm:sqref>
        </x14:dataValidation>
        <x14:dataValidation type="list" allowBlank="1" showInputMessage="1" showErrorMessage="1" errorTitle="Treatment Error" error="Please select if the person is receiving continued SUD treatment at the time they leave the recovery residence from the dropdown." promptTitle="Treatment" prompt="Please select if the person is receiving continued SUD treatment at the time they leave the recovery residence from the dropdown." xr:uid="{66FC0599-C5EB-4A54-A772-1C57550D03E7}">
          <x14:formula1>
            <xm:f>Lookups!$Y$7:$Y$9</xm:f>
          </x14:formula1>
          <xm:sqref>AJ8:AJ208</xm:sqref>
        </x14:dataValidation>
        <x14:dataValidation type="list" allowBlank="1" showInputMessage="1" showErrorMessage="1" error="Please select an option from the dropdown menu" promptTitle="Employment Services" prompt="Please indicate if the person received employment services at any point during their stay." xr:uid="{F195D5DF-2A48-4AD2-9B12-BC8DF65D45EC}">
          <x14:formula1>
            <xm:f>Lookups!$Y$7:$Y$8</xm:f>
          </x14:formula1>
          <xm:sqref>AM8:AM208</xm:sqref>
        </x14:dataValidation>
        <x14:dataValidation type="list" allowBlank="1" showInputMessage="1" showErrorMessage="1" errorTitle="Please select a Substance" error="Please enter the person's preferred substance prior to recovery" promptTitle="Primary Substance" prompt="Enter the person's preferred substance prior to entering recovery" xr:uid="{1BCDC404-E2D7-47E5-A43B-2224C3105B02}">
          <x14:formula1>
            <xm:f>Lookups!$E$7:$E$11</xm:f>
          </x14:formula1>
          <xm:sqref>K8:K208</xm:sqref>
        </x14:dataValidation>
        <x14:dataValidation type="list" allowBlank="1" showInputMessage="1" showErrorMessage="1" errorTitle="Relationship error" error="Please indicate if the person was able to create new and positive relationships while they were residing at the residence." promptTitle="Relationships" prompt="Please indicate if the person was able to create new and positive relationships (as defined by the resident) while they were residing at the residence." xr:uid="{B81A73F4-576F-4222-B5CA-60BD304DB2E2}">
          <x14:formula1>
            <xm:f>Lookups!$Y$7:$Y$9</xm:f>
          </x14:formula1>
          <xm:sqref>AL8:AL208</xm:sqref>
        </x14:dataValidation>
        <x14:dataValidation type="list" allowBlank="1" showInputMessage="1" showErrorMessage="1" xr:uid="{22595E8E-56FF-4FF2-8A1E-E350D095D2A6}">
          <x14:formula1>
            <xm:f>Lookups!$Y$7:$Y$9</xm:f>
          </x14:formula1>
          <xm:sqref>M246:N1048576</xm:sqref>
        </x14:dataValidation>
        <x14:dataValidation type="list" allowBlank="1" showInputMessage="1" showErrorMessage="1" errorTitle="Co-occurring" error="Please enter the person's co-occurring mental health and substance use disorder status at intake." promptTitle="Co-occurring" prompt="Please enter the person's co-occurring mental health and substance use disorder status at intake." xr:uid="{7FFF46FC-2412-4F30-BD5E-75F62E4ABC92}">
          <x14:formula1>
            <xm:f>Lookups!$Y$7:$Y$9</xm:f>
          </x14:formula1>
          <xm:sqref>M8:M208</xm:sqref>
        </x14:dataValidation>
        <x14:dataValidation type="list" allowBlank="1" showInputMessage="1" showErrorMessage="1" errorTitle="Co-occurring" error="Please enter the person's co-occurring mental health and physical health issue status at intake." promptTitle="Co-occurring" prompt="Please enter the person's co-occurring substance use disorder and physical health status at intake." xr:uid="{E542AB0E-9463-41DF-B537-283B7B0E2B29}">
          <x14:formula1>
            <xm:f>Lookups!$Y$7:$Y$9</xm:f>
          </x14:formula1>
          <xm:sqref>N8:N208</xm:sqref>
        </x14:dataValidation>
        <x14:dataValidation type="list" allowBlank="1" showInputMessage="1" showErrorMessage="1" errorTitle="Employment error" error="Please add employment status" promptTitle="Employment at Intake" prompt="Please enter the person's employment status at the time they entered the program associated with this departure." xr:uid="{8BF09047-AEC4-4129-9AF2-71A09BDB9135}">
          <x14:formula1>
            <xm:f>Lookups!$G$7:$G$14</xm:f>
          </x14:formula1>
          <xm:sqref>O8:O208</xm:sqref>
        </x14:dataValidation>
        <x14:dataValidation type="list" allowBlank="1" showInputMessage="1" showErrorMessage="1" errorTitle="Employment Error" error="Please select employment status at the time the person departed from the program from the dropdown." promptTitle="Employment at Departure" prompt="Please select employment status at the time the person departed from the program from the dropdown." xr:uid="{479ECB23-43AE-49E8-A116-6A7EC93D385D}">
          <x14:formula1>
            <xm:f>Lookups!$G$7:$G$14</xm:f>
          </x14:formula1>
          <xm:sqref>AF8:AF208</xm:sqref>
        </x14:dataValidation>
        <x14:dataValidation type="list" allowBlank="1" showInputMessage="1" showErrorMessage="1" errorTitle="Housing Error" error="Please select the type of housing the person is going to upon program departure from the dropdown." promptTitle="Housing" prompt="Please select the type of housing the person is going to upon program departure from the dropdown." xr:uid="{1E99AB17-789F-422A-ADF3-CF566C1583BF}">
          <x14:formula1>
            <xm:f>Lookups!$U$7:$U$14</xm:f>
          </x14:formula1>
          <xm:sqref>AG8:AG208</xm:sqref>
        </x14:dataValidation>
        <x14:dataValidation type="list" allowBlank="1" showInputMessage="1" showErrorMessage="1" error="Please select an option from the dropdown menu" promptTitle="Housing Voucher" prompt="Please indicate if the person received a housing voucher at any point during their stay." xr:uid="{3F1FB96C-8C45-4878-BF08-78924ED191DB}">
          <x14:formula1>
            <xm:f>Lookups!$Y$7:$Y$8</xm:f>
          </x14:formula1>
          <xm:sqref>AN8:AN208</xm:sqref>
        </x14:dataValidation>
        <x14:dataValidation type="list" allowBlank="1" showInputMessage="1" showErrorMessage="1" errorTitle="Temporary exit reason" error="Please select an option from the dropdown menu" promptTitle="Temporary Exit Reason" prompt="Please select the reason for the most recent temporary exit. If there are multiple reasons, select the primary reason. Enter &quot;N/A&quot; if not applicable. " xr:uid="{C37462FF-3B13-4288-B2D6-4A8C0107CA75}">
          <x14:formula1>
            <xm:f>Lookups!$AE$7:$AE$13</xm:f>
          </x14:formula1>
          <xm:sqref>AB8:AB208</xm:sqref>
        </x14:dataValidation>
        <x14:dataValidation type="list" allowBlank="1" showInputMessage="1" showErrorMessage="1" errorTitle="Select Location Error" error="Requires the location from which the person departed." promptTitle="Location" prompt="Select the location from which the person departed." xr:uid="{8FF162B5-620C-4065-AA91-FF803A1BA540}">
          <x14:formula1>
            <xm:f>Lookups!$A$7:$A$29</xm:f>
          </x14:formula1>
          <xm:sqref>C209:D211</xm:sqref>
        </x14:dataValidation>
        <x14:dataValidation type="list" allowBlank="1" showInputMessage="1" showErrorMessage="1" errorTitle="Please select a Substance" error="Enter the person's secondary preferred substance prior to entering recovery" promptTitle="Secondary substance" prompt="Enter the person's secondary preferred substance prior to entering recovery" xr:uid="{A829B2BA-55F5-41A9-98D5-F238736D0CA7}">
          <x14:formula1>
            <xm:f>Lookups!$E$7:$E$12</xm:f>
          </x14:formula1>
          <xm:sqref>L8:L208</xm:sqref>
        </x14:dataValidation>
        <x14:dataValidation type="list" allowBlank="1" showInputMessage="1" showErrorMessage="1" errorTitle="Temporary exit location" error="Please select an option from the dropdown menu" promptTitle="Temporary Exit Location" prompt="Please select to which location the resident temporarily exited." xr:uid="{061DBF43-0D96-43EA-84C5-8BB1A40DAD36}">
          <x14:formula1>
            <xm:f>Lookups!$AC$7:$AC$11</xm:f>
          </x14:formula1>
          <xm:sqref>AB8:AB208</xm:sqref>
        </x14:dataValidation>
        <x14:dataValidation type="list" allowBlank="1" showInputMessage="1" showErrorMessage="1" errorTitle="Reason for temporary exit" error="Please select an option from the dropdown menu" promptTitle="Reason for Temporary Exit" prompt="Please enter the reason why the resident temporarily exited the program during their stay. If there are multiple reasons, select the primary reason. " xr:uid="{10029D59-8DE7-4E9E-8712-9669FB4B7142}">
          <x14:formula1>
            <xm:f>Lookups!$AE$7:$AE$12</xm:f>
          </x14:formula1>
          <xm:sqref>AB8:AB208</xm:sqref>
        </x14:dataValidation>
        <x14:dataValidation type="list" allowBlank="1" showInputMessage="1" showErrorMessage="1" errorTitle="Referral Error" error="Please select a referral source from the dropdown list." promptTitle="Referral Input" prompt="Select a referral source from the dropdown list -- when there are multiple referrals, please select the primary one other than &quot;Self&quot;._x000a_" xr:uid="{D355ECCF-5210-4BD8-B233-C7A24740A2FA}">
          <x14:formula1>
            <xm:f>Lookups!$I$7:$I$17</xm:f>
          </x14:formula1>
          <xm:sqref>P8:P208</xm:sqref>
        </x14:dataValidation>
        <x14:dataValidation type="list" allowBlank="1" showInputMessage="1" showErrorMessage="1" promptTitle="Rec Cap Intake" prompt="Please enter the Rec Cap score at intake. If Rec Cap was not completed, please put 'N/A'. " xr:uid="{9A2E7BE4-1449-4AFB-AB29-697B5BEAD3D0}">
          <x14:formula1>
            <xm:f>Lookups!$AG$7:$AG$108</xm:f>
          </x14:formula1>
          <xm:sqref>AB8:AB208 X8:X208 Z8:Z208</xm:sqref>
        </x14:dataValidation>
        <x14:dataValidation type="list" allowBlank="1" showInputMessage="1" showErrorMessage="1" errorTitle="Recovery Supports" error="Please select if the person was connected to recovery supports (as defined by the resident) from the dropdown." promptTitle="Recovery Supports" prompt="Please select if the person was connected to recovery support services (as defined by the resident) at departure." xr:uid="{009C53D6-3227-451C-874C-BD6617C6A73E}">
          <x14:formula1>
            <xm:f>Lookups!$Y$7:$Y$9</xm:f>
          </x14:formula1>
          <xm:sqref>AK8:AK208</xm:sqref>
        </x14:dataValidation>
        <x14:dataValidation type="list" allowBlank="1" showInputMessage="1" showErrorMessage="1" error="Please select an option from the dropdown menu" promptTitle="Incentives" prompt="Please indicate if the person received incentives at any point during this stay." xr:uid="{DC07AC78-05E4-432D-BA3F-0A4BFDE4A7C6}">
          <x14:formula1>
            <xm:f>Lookups!$Y$7:$Y$8</xm:f>
          </x14:formula1>
          <xm:sqref>AO8:AO208</xm:sqref>
        </x14:dataValidation>
        <x14:dataValidation type="list" allowBlank="1" showInputMessage="1" showErrorMessage="1" errorTitle="Temporary exit" error="Please enter a whole number. Enter '0' if the person was not temporarily exited." promptTitle="Temporary Exit" prompt="Enter the number of times the resident temporarily exited the program during their stay. A temporary exit is a planned exit from the program with intent to return and complete the program." xr:uid="{F69BD847-AC77-45CD-BF00-8125DB125030}">
          <x14:formula1>
            <xm:f>Lookups!$Y$7:$Y$8</xm:f>
          </x14:formula1>
          <xm:sqref>Z8:Z208</xm:sqref>
        </x14:dataValidation>
        <x14:dataValidation type="list" operator="greaterThanOrEqual" allowBlank="1" showInputMessage="1" showErrorMessage="1" error="Check to make sure the value is correct." promptTitle="Temporary exit location" prompt="During the most recent temporary exit, please select the location where the person stayed. Enter &quot;N/A&quot; if not applicable. " xr:uid="{93D64F38-6017-423B-846E-5DF8F0765270}">
          <x14:formula1>
            <xm:f>Lookups!$AC$7:$AC$11</xm:f>
          </x14:formula1>
          <xm:sqref>AA8:AA208</xm:sqref>
        </x14:dataValidation>
        <x14:dataValidation type="list" allowBlank="1" showInputMessage="1" showErrorMessage="1" errorTitle="Temporary exit location" error="Please select an option from the dropdown menu" promptTitle="Temporary Exit Location" prompt="For the most recent temporary exit, please select the location where the client stayed. " xr:uid="{606BA50D-12E6-4615-AED7-B1209A67BB68}">
          <x14:formula1>
            <xm:f>Lookups!$Y$7:$Y$8</xm:f>
          </x14:formula1>
          <xm:sqref>AA8:AA208</xm:sqref>
        </x14:dataValidation>
        <x14:dataValidation type="list" allowBlank="1" showInputMessage="1" showErrorMessage="1" errorTitle="Temporary exit location" error="Please select an option from the dropdown menu" promptTitle="Temporary Exit Location" prompt="For the most recent temporary exit, please select the location where the person stayed." xr:uid="{86590AB4-DC3F-44E1-BB3D-DA65C0737991}">
          <x14:formula1>
            <xm:f>Lookups!$AC$7:$AC$11</xm:f>
          </x14:formula1>
          <xm:sqref>AA8:AA208</xm:sqref>
        </x14:dataValidation>
        <x14:dataValidation type="list" allowBlank="1" showInputMessage="1" showErrorMessage="1" promptTitle="Temporary Exit Location" prompt="For the person's most recent temporary exit, please select the location where the client stayed." xr:uid="{5CFDE0F6-0A69-4012-9E3E-78D5DA75BD1B}">
          <x14:formula1>
            <xm:f>Lookups!$AC$7:$AC$12</xm:f>
          </x14:formula1>
          <xm:sqref>AA8:AA208</xm:sqref>
        </x14:dataValidation>
        <x14:dataValidation type="list" operator="greaterThanOrEqual" allowBlank="1" showInputMessage="1" showErrorMessage="1" error="Check to make sure the value is correct." promptTitle="Temporary Exit Reason" prompt="Please select the reason for the most recent temporary exit. If there are multiple reasons, select the primary reason. Enter &quot;N/A&quot; if not applicable. " xr:uid="{5B25A464-20C5-417C-BC85-93A4D51C837C}">
          <x14:formula1>
            <xm:f>Lookups!$AG$7:$AG$108</xm:f>
          </x14:formula1>
          <xm:sqref>AB8:AB208</xm:sqref>
        </x14:dataValidation>
        <x14:dataValidation type="list" allowBlank="1" showInputMessage="1" showErrorMessage="1" errorTitle="Clinical Service and Referrals" error="Please select from the dropdown list." promptTitle="Clinical Service and Referrals" prompt="Please select the clinical services the person received, or was referred elsewhere to receive, while the resident was staying at the recovery residence.  " xr:uid="{7FB29410-4857-41BA-B4F4-F27AACB7984C}">
          <x14:formula1>
            <xm:f>Lookups!$AA$7:$AA$15</xm:f>
          </x14:formula1>
          <xm:sqref>AI8:AI208</xm:sqref>
        </x14:dataValidation>
        <x14:dataValidation type="list" allowBlank="1" showInputMessage="1" showErrorMessage="1" errorTitle="Services Received" error="Please select the combination of services the person received while at the Recovery Residence." promptTitle="Services Received or Referred" prompt="Please select the combination of clinical services the person received, or was referred elsewhere to receive, while the client was staying at the recovery residence. " xr:uid="{9FCDA997-3CB1-4F4D-B5E1-58824229A241}">
          <x14:formula1>
            <xm:f>Lookups!$AA$7:$AA$15</xm:f>
          </x14:formula1>
          <xm:sqref>AI8:AI208</xm:sqref>
        </x14:dataValidation>
        <x14:dataValidation type="list" allowBlank="1" showInputMessage="1" showErrorMessage="1" errorTitle="Recovery Support Services" error="Please select if the person was connected to recovery support services (as defined by the client) at departure from the dropdown." promptTitle="Recovery Support Services" prompt="Please select if the person was connected to recovery support services (as defined by the client) at departure." xr:uid="{2AACB859-03C4-4100-9E27-CD475E26E108}">
          <x14:formula1>
            <xm:f>Lookups!$Y$7:$Y$9</xm:f>
          </x14:formula1>
          <xm:sqref>AK8:AK208</xm:sqref>
        </x14:dataValidation>
        <x14:dataValidation type="list" allowBlank="1" showInputMessage="1" showErrorMessage="1" errorTitle="Departure Error" error="Select the reason the person left the program from the dropdown." promptTitle="Departure Reason" prompt="Select the reason the person left the program from the dropdown." xr:uid="{6D30D862-D921-43C9-B3D9-112CD656C5ED}">
          <x14:formula1>
            <xm:f>Lookups!$S$7:$S$19</xm:f>
          </x14:formula1>
          <xm:sqref>AD8:AD208</xm:sqref>
        </x14:dataValidation>
        <x14:dataValidation type="list" allowBlank="1" showInputMessage="1" showErrorMessage="1" errorTitle="Select Location Error" error="Requires the location from which the person departed." promptTitle="Location" prompt="Select the location from which the person departed." xr:uid="{5E459EB3-B2FB-4B81-850F-56E4278ADC0D}">
          <x14:formula1>
            <xm:f>Lookups!$A$7:$A$33</xm:f>
          </x14:formula1>
          <xm:sqref>C208</xm:sqref>
        </x14:dataValidation>
        <x14:dataValidation type="list" allowBlank="1" showInputMessage="1" showErrorMessage="1" errorTitle="Select Location Error" error="Requires the location from which the person departed." promptTitle="Location" prompt="Select the location from which the person departed." xr:uid="{26C8C8AE-E9C8-47D1-BD9A-6D60DFDC2E54}">
          <x14:formula1>
            <xm:f>Lookups!$A$7:$A$41</xm:f>
          </x14:formula1>
          <xm:sqref>C8:C207</xm:sqref>
        </x14:dataValidation>
        <x14:dataValidation type="list" operator="greaterThanOrEqual" allowBlank="1" showInputMessage="1" showErrorMessage="1" error="Check to make sure the value is correct." promptTitle="Departure Rec Cap" prompt="Please input the Rec Cap score at departure or the last Rec Cap score on record. If Rec Cap not completed at any time during the stay, select &quot;N/A&quot;" xr:uid="{11FB4ADD-D532-488B-97BF-9B5CD83B1645}">
          <x14:formula1>
            <xm:f>Lookups!$AG$7:$AG$108</xm:f>
          </x14:formula1>
          <xm:sqref>AP8:AP208</xm:sqref>
        </x14:dataValidation>
        <x14:dataValidation type="list" allowBlank="1" showInputMessage="1" showErrorMessage="1" promptTitle="Rec Cap Departure" prompt="Please enter the Rec Cap score at departure or the last score on record. If Rec Cap was not completed at any time during the stay, please put 'N/A'. " xr:uid="{E53169C1-5EBE-4F26-99F1-BDBB54347052}">
          <x14:formula1>
            <xm:f>Lookups!$AG$7:$AG$108</xm:f>
          </x14:formula1>
          <xm:sqref>AP8:AP208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34064-BA14-462A-A5ED-C2756BEAF750}">
  <sheetPr>
    <tabColor theme="4"/>
  </sheetPr>
  <dimension ref="B1:F7"/>
  <sheetViews>
    <sheetView tabSelected="1" zoomScaleNormal="100" workbookViewId="0">
      <selection activeCell="E10" sqref="E10"/>
    </sheetView>
  </sheetViews>
  <sheetFormatPr defaultRowHeight="15"/>
  <cols>
    <col min="1" max="1" width="2.5703125" customWidth="1"/>
    <col min="2" max="2" width="17.28515625" customWidth="1"/>
    <col min="3" max="3" width="23" customWidth="1"/>
    <col min="4" max="4" width="23.28515625" customWidth="1"/>
    <col min="5" max="5" width="52.5703125" customWidth="1"/>
    <col min="6" max="6" width="74.7109375" customWidth="1"/>
  </cols>
  <sheetData>
    <row r="1" spans="2:6" ht="18.75">
      <c r="B1" s="8" t="s">
        <v>161</v>
      </c>
      <c r="C1" s="8" t="s">
        <v>162</v>
      </c>
      <c r="D1" s="8"/>
      <c r="E1" s="29"/>
      <c r="F1" s="29"/>
    </row>
    <row r="2" spans="2:6" ht="18.75">
      <c r="B2" s="8"/>
      <c r="C2" s="8"/>
      <c r="D2" s="8"/>
      <c r="E2" s="29"/>
      <c r="F2" s="29"/>
    </row>
    <row r="3" spans="2:6" s="1" customFormat="1" ht="18.75">
      <c r="B3" s="42" t="s">
        <v>132</v>
      </c>
      <c r="C3" s="42" t="s">
        <v>163</v>
      </c>
      <c r="D3" s="42" t="s">
        <v>164</v>
      </c>
      <c r="E3" s="43" t="s">
        <v>165</v>
      </c>
      <c r="F3" s="42" t="s">
        <v>166</v>
      </c>
    </row>
    <row r="4" spans="2:6" ht="63" customHeight="1">
      <c r="B4" s="44" t="s">
        <v>5</v>
      </c>
      <c r="C4" s="45">
        <f>'SFY27 Number Served'!C7</f>
        <v>46204</v>
      </c>
      <c r="D4" s="45">
        <f>'SFY27 Number Served'!D7</f>
        <v>46295</v>
      </c>
      <c r="E4" s="46"/>
      <c r="F4" s="47"/>
    </row>
    <row r="5" spans="2:6" ht="63" customHeight="1">
      <c r="B5" s="8" t="s">
        <v>6</v>
      </c>
      <c r="C5" s="45">
        <f>'SFY27 Number Served'!C8</f>
        <v>46296</v>
      </c>
      <c r="D5" s="45">
        <f>'SFY27 Number Served'!D8</f>
        <v>46387</v>
      </c>
      <c r="E5" s="46"/>
      <c r="F5" s="47"/>
    </row>
    <row r="6" spans="2:6" ht="63" customHeight="1">
      <c r="B6" s="8" t="s">
        <v>7</v>
      </c>
      <c r="C6" s="45">
        <f>'SFY27 Number Served'!C9</f>
        <v>46388</v>
      </c>
      <c r="D6" s="45">
        <f>'SFY27 Number Served'!D9</f>
        <v>46477</v>
      </c>
      <c r="E6" s="46"/>
      <c r="F6" s="47"/>
    </row>
    <row r="7" spans="2:6" ht="63" customHeight="1">
      <c r="B7" s="8" t="s">
        <v>8</v>
      </c>
      <c r="C7" s="45">
        <f>'SFY27 Number Served'!C10</f>
        <v>46478</v>
      </c>
      <c r="D7" s="45">
        <f>'SFY27 Number Served'!D10</f>
        <v>46568</v>
      </c>
      <c r="E7" s="46"/>
      <c r="F7" s="47"/>
    </row>
  </sheetData>
  <sheetProtection sheet="1" objects="1" scenarios="1"/>
  <phoneticPr fontId="2" type="noConversion"/>
  <dataValidations count="2">
    <dataValidation allowBlank="1" showInputMessage="1" showErrorMessage="1" promptTitle="Challenges" prompt="Use this space to report program challenges experienced for each quarter" sqref="F4:F7" xr:uid="{94DC4426-1E3A-441F-AABD-56EB0C4F6949}"/>
    <dataValidation allowBlank="1" showInputMessage="1" showErrorMessage="1" promptTitle="Successes" prompt="Use this space to report program successes experienced for each quarter" sqref="E4:E7" xr:uid="{1D6C7E8C-21AB-4D7D-A02B-E38542CD96B7}"/>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9F0AC-4F8C-4127-9E94-0153D69779BE}">
  <dimension ref="A2:AG108"/>
  <sheetViews>
    <sheetView topLeftCell="A11" zoomScale="130" zoomScaleNormal="130" workbookViewId="0">
      <selection activeCell="D23" sqref="D23"/>
    </sheetView>
  </sheetViews>
  <sheetFormatPr defaultRowHeight="15"/>
  <cols>
    <col min="1" max="1" width="32.42578125" customWidth="1"/>
    <col min="2" max="2" width="11.5703125" customWidth="1"/>
    <col min="3" max="3" width="28.140625" customWidth="1"/>
    <col min="4" max="4" width="2.28515625" customWidth="1"/>
    <col min="5" max="5" width="11.5703125" customWidth="1"/>
    <col min="6" max="6" width="2" customWidth="1"/>
    <col min="7" max="7" width="19.28515625" customWidth="1"/>
    <col min="8" max="8" width="2.85546875" customWidth="1"/>
    <col min="9" max="9" width="25" customWidth="1"/>
    <col min="10" max="10" width="2.85546875" customWidth="1"/>
    <col min="11" max="11" width="13.7109375" customWidth="1"/>
    <col min="12" max="12" width="2.28515625" customWidth="1"/>
    <col min="13" max="13" width="17.7109375" customWidth="1"/>
    <col min="14" max="14" width="1.5703125" customWidth="1"/>
    <col min="15" max="15" width="10.5703125" customWidth="1"/>
    <col min="16" max="16" width="1.85546875" customWidth="1"/>
    <col min="17" max="17" width="8.140625" customWidth="1"/>
    <col min="18" max="18" width="2.42578125" customWidth="1"/>
    <col min="19" max="19" width="50.28515625" bestFit="1" customWidth="1"/>
    <col min="20" max="20" width="2.42578125" customWidth="1"/>
    <col min="21" max="21" width="29.5703125" customWidth="1"/>
    <col min="22" max="22" width="1.85546875" customWidth="1"/>
    <col min="23" max="23" width="13.28515625" customWidth="1"/>
    <col min="24" max="24" width="1.7109375" customWidth="1"/>
    <col min="25" max="25" width="12.28515625" customWidth="1"/>
    <col min="26" max="26" width="2.7109375" customWidth="1"/>
    <col min="27" max="27" width="22.7109375" customWidth="1"/>
    <col min="28" max="28" width="2.7109375" customWidth="1"/>
    <col min="29" max="29" width="25.140625" customWidth="1"/>
    <col min="30" max="30" width="2.28515625" customWidth="1"/>
    <col min="31" max="31" width="25.5703125" customWidth="1"/>
    <col min="32" max="32" width="2.42578125" customWidth="1"/>
    <col min="33" max="33" width="19.28515625" customWidth="1"/>
  </cols>
  <sheetData>
    <row r="2" spans="1:33">
      <c r="A2" s="2"/>
    </row>
    <row r="4" spans="1:33">
      <c r="A4" s="2"/>
    </row>
    <row r="6" spans="1:33">
      <c r="A6" t="s">
        <v>167</v>
      </c>
      <c r="B6" t="s">
        <v>168</v>
      </c>
      <c r="C6" t="s">
        <v>169</v>
      </c>
      <c r="E6" t="s">
        <v>170</v>
      </c>
      <c r="G6" t="s">
        <v>171</v>
      </c>
      <c r="I6" t="s">
        <v>172</v>
      </c>
      <c r="K6" t="s">
        <v>173</v>
      </c>
      <c r="M6" t="s">
        <v>174</v>
      </c>
      <c r="O6" t="s">
        <v>175</v>
      </c>
      <c r="Q6" t="s">
        <v>176</v>
      </c>
      <c r="S6" t="s">
        <v>177</v>
      </c>
      <c r="U6" t="s">
        <v>178</v>
      </c>
      <c r="W6" t="s">
        <v>179</v>
      </c>
      <c r="Y6" t="s">
        <v>180</v>
      </c>
      <c r="AA6" t="s">
        <v>181</v>
      </c>
      <c r="AC6" t="s">
        <v>182</v>
      </c>
      <c r="AE6" t="s">
        <v>183</v>
      </c>
      <c r="AG6" t="s">
        <v>184</v>
      </c>
    </row>
    <row r="7" spans="1:33">
      <c r="A7" t="s">
        <v>185</v>
      </c>
      <c r="B7" t="s">
        <v>186</v>
      </c>
      <c r="C7" t="s">
        <v>187</v>
      </c>
      <c r="E7" t="s">
        <v>188</v>
      </c>
      <c r="G7" t="s">
        <v>189</v>
      </c>
      <c r="I7" t="s">
        <v>190</v>
      </c>
      <c r="K7" t="s">
        <v>191</v>
      </c>
      <c r="M7" t="s">
        <v>192</v>
      </c>
      <c r="O7" t="s">
        <v>193</v>
      </c>
      <c r="Q7" t="s">
        <v>193</v>
      </c>
      <c r="S7" t="s">
        <v>194</v>
      </c>
      <c r="U7" t="s">
        <v>195</v>
      </c>
      <c r="W7" t="s">
        <v>196</v>
      </c>
      <c r="Y7" t="s">
        <v>193</v>
      </c>
      <c r="AA7" s="12" t="s">
        <v>197</v>
      </c>
      <c r="AC7" s="16" t="s">
        <v>198</v>
      </c>
      <c r="AE7" t="s">
        <v>199</v>
      </c>
      <c r="AG7" t="s">
        <v>17</v>
      </c>
    </row>
    <row r="8" spans="1:33">
      <c r="A8" t="s">
        <v>200</v>
      </c>
      <c r="B8" t="s">
        <v>201</v>
      </c>
      <c r="C8" t="s">
        <v>200</v>
      </c>
      <c r="E8" t="s">
        <v>202</v>
      </c>
      <c r="G8" t="s">
        <v>203</v>
      </c>
      <c r="I8" t="s">
        <v>204</v>
      </c>
      <c r="K8" t="s">
        <v>205</v>
      </c>
      <c r="M8" t="s">
        <v>206</v>
      </c>
      <c r="O8" t="s">
        <v>207</v>
      </c>
      <c r="Q8" t="s">
        <v>207</v>
      </c>
      <c r="S8" t="s">
        <v>208</v>
      </c>
      <c r="U8" t="s">
        <v>209</v>
      </c>
      <c r="W8" t="s">
        <v>210</v>
      </c>
      <c r="Y8" t="s">
        <v>207</v>
      </c>
      <c r="AA8" s="16" t="s">
        <v>211</v>
      </c>
      <c r="AC8" s="12" t="s">
        <v>212</v>
      </c>
      <c r="AE8" t="s">
        <v>213</v>
      </c>
      <c r="AG8">
        <v>0</v>
      </c>
    </row>
    <row r="9" spans="1:33">
      <c r="A9" t="s">
        <v>214</v>
      </c>
      <c r="B9" t="s">
        <v>215</v>
      </c>
      <c r="C9" t="s">
        <v>216</v>
      </c>
      <c r="E9" t="s">
        <v>217</v>
      </c>
      <c r="G9" t="s">
        <v>218</v>
      </c>
      <c r="I9" t="s">
        <v>219</v>
      </c>
      <c r="K9" t="s">
        <v>220</v>
      </c>
      <c r="M9" t="s">
        <v>221</v>
      </c>
      <c r="O9" t="s">
        <v>222</v>
      </c>
      <c r="S9" t="s">
        <v>223</v>
      </c>
      <c r="U9" t="s">
        <v>224</v>
      </c>
      <c r="W9" t="s">
        <v>225</v>
      </c>
      <c r="Y9" t="s">
        <v>222</v>
      </c>
      <c r="AA9" s="16" t="s">
        <v>226</v>
      </c>
      <c r="AC9" s="16" t="s">
        <v>227</v>
      </c>
      <c r="AE9" t="s">
        <v>228</v>
      </c>
      <c r="AG9">
        <v>1</v>
      </c>
    </row>
    <row r="10" spans="1:33">
      <c r="A10" t="s">
        <v>229</v>
      </c>
      <c r="B10" t="s">
        <v>230</v>
      </c>
      <c r="C10" t="s">
        <v>231</v>
      </c>
      <c r="E10" t="s">
        <v>232</v>
      </c>
      <c r="G10" t="s">
        <v>233</v>
      </c>
      <c r="I10" t="s">
        <v>234</v>
      </c>
      <c r="M10" t="s">
        <v>235</v>
      </c>
      <c r="O10" t="s">
        <v>17</v>
      </c>
      <c r="S10" t="s">
        <v>199</v>
      </c>
      <c r="U10" t="s">
        <v>236</v>
      </c>
      <c r="W10" t="s">
        <v>237</v>
      </c>
      <c r="AA10" s="12" t="s">
        <v>238</v>
      </c>
      <c r="AC10" t="s">
        <v>222</v>
      </c>
      <c r="AE10" t="s">
        <v>239</v>
      </c>
      <c r="AG10">
        <v>2</v>
      </c>
    </row>
    <row r="11" spans="1:33">
      <c r="A11" t="s">
        <v>240</v>
      </c>
      <c r="B11" t="s">
        <v>241</v>
      </c>
      <c r="C11" t="s">
        <v>231</v>
      </c>
      <c r="E11" t="s">
        <v>242</v>
      </c>
      <c r="G11" t="s">
        <v>243</v>
      </c>
      <c r="I11" t="s">
        <v>244</v>
      </c>
      <c r="M11" t="s">
        <v>245</v>
      </c>
      <c r="S11" t="s">
        <v>213</v>
      </c>
      <c r="U11" t="s">
        <v>246</v>
      </c>
      <c r="W11" t="s">
        <v>222</v>
      </c>
      <c r="AA11" t="s">
        <v>247</v>
      </c>
      <c r="AC11" t="s">
        <v>242</v>
      </c>
      <c r="AE11" t="s">
        <v>248</v>
      </c>
      <c r="AG11">
        <v>3</v>
      </c>
    </row>
    <row r="12" spans="1:33">
      <c r="A12" t="s">
        <v>249</v>
      </c>
      <c r="B12" t="s">
        <v>250</v>
      </c>
      <c r="C12" t="s">
        <v>231</v>
      </c>
      <c r="E12" t="s">
        <v>251</v>
      </c>
      <c r="G12" t="s">
        <v>252</v>
      </c>
      <c r="I12" t="s">
        <v>209</v>
      </c>
      <c r="M12" t="s">
        <v>253</v>
      </c>
      <c r="S12" t="s">
        <v>254</v>
      </c>
      <c r="U12" t="s">
        <v>222</v>
      </c>
      <c r="AA12" t="s">
        <v>255</v>
      </c>
      <c r="AC12" t="s">
        <v>17</v>
      </c>
      <c r="AE12" t="s">
        <v>242</v>
      </c>
      <c r="AG12">
        <v>4</v>
      </c>
    </row>
    <row r="13" spans="1:33">
      <c r="A13" t="s">
        <v>256</v>
      </c>
      <c r="B13" t="s">
        <v>257</v>
      </c>
      <c r="C13" t="s">
        <v>231</v>
      </c>
      <c r="G13" t="s">
        <v>258</v>
      </c>
      <c r="I13" t="s">
        <v>259</v>
      </c>
      <c r="M13" t="s">
        <v>260</v>
      </c>
      <c r="S13" t="s">
        <v>228</v>
      </c>
      <c r="U13" t="s">
        <v>261</v>
      </c>
      <c r="AA13" t="s">
        <v>262</v>
      </c>
      <c r="AE13" t="s">
        <v>17</v>
      </c>
      <c r="AG13">
        <v>5</v>
      </c>
    </row>
    <row r="14" spans="1:33">
      <c r="A14" t="s">
        <v>263</v>
      </c>
      <c r="B14" t="s">
        <v>264</v>
      </c>
      <c r="C14" t="s">
        <v>231</v>
      </c>
      <c r="G14" t="s">
        <v>242</v>
      </c>
      <c r="I14" t="s">
        <v>265</v>
      </c>
      <c r="M14" t="s">
        <v>242</v>
      </c>
      <c r="S14" t="s">
        <v>266</v>
      </c>
      <c r="U14" t="s">
        <v>242</v>
      </c>
      <c r="AA14" t="s">
        <v>251</v>
      </c>
      <c r="AG14">
        <v>6</v>
      </c>
    </row>
    <row r="15" spans="1:33">
      <c r="A15" t="s">
        <v>267</v>
      </c>
      <c r="B15" t="s">
        <v>268</v>
      </c>
      <c r="C15" t="s">
        <v>269</v>
      </c>
      <c r="I15" t="s">
        <v>270</v>
      </c>
      <c r="S15" s="12" t="s">
        <v>271</v>
      </c>
      <c r="AA15" t="s">
        <v>242</v>
      </c>
      <c r="AG15">
        <v>7</v>
      </c>
    </row>
    <row r="16" spans="1:33">
      <c r="A16" t="s">
        <v>272</v>
      </c>
      <c r="B16" t="s">
        <v>273</v>
      </c>
      <c r="C16" t="s">
        <v>269</v>
      </c>
      <c r="I16" t="s">
        <v>274</v>
      </c>
      <c r="S16" t="s">
        <v>248</v>
      </c>
      <c r="AG16">
        <v>8</v>
      </c>
    </row>
    <row r="17" spans="1:33">
      <c r="A17" t="s">
        <v>275</v>
      </c>
      <c r="B17" t="s">
        <v>276</v>
      </c>
      <c r="C17" t="s">
        <v>277</v>
      </c>
      <c r="I17" t="s">
        <v>242</v>
      </c>
      <c r="S17" t="s">
        <v>278</v>
      </c>
      <c r="AG17">
        <v>9</v>
      </c>
    </row>
    <row r="18" spans="1:33">
      <c r="A18" t="s">
        <v>279</v>
      </c>
      <c r="B18" t="s">
        <v>280</v>
      </c>
      <c r="C18" t="s">
        <v>277</v>
      </c>
      <c r="S18" t="s">
        <v>281</v>
      </c>
      <c r="AG18">
        <v>10</v>
      </c>
    </row>
    <row r="19" spans="1:33">
      <c r="A19" t="s">
        <v>282</v>
      </c>
      <c r="B19" t="s">
        <v>283</v>
      </c>
      <c r="C19" s="65" t="s">
        <v>277</v>
      </c>
      <c r="S19" t="s">
        <v>242</v>
      </c>
      <c r="AG19">
        <v>11</v>
      </c>
    </row>
    <row r="20" spans="1:33">
      <c r="A20" t="s">
        <v>284</v>
      </c>
      <c r="B20" t="s">
        <v>285</v>
      </c>
      <c r="C20" s="65" t="s">
        <v>277</v>
      </c>
      <c r="AG20">
        <v>12</v>
      </c>
    </row>
    <row r="21" spans="1:33">
      <c r="A21" t="s">
        <v>286</v>
      </c>
      <c r="B21" t="s">
        <v>287</v>
      </c>
      <c r="C21" s="65" t="s">
        <v>277</v>
      </c>
      <c r="AG21">
        <v>13</v>
      </c>
    </row>
    <row r="22" spans="1:33">
      <c r="A22" t="s">
        <v>288</v>
      </c>
      <c r="B22" t="s">
        <v>289</v>
      </c>
      <c r="C22" s="65" t="s">
        <v>277</v>
      </c>
      <c r="AG22">
        <v>14</v>
      </c>
    </row>
    <row r="23" spans="1:33">
      <c r="A23" t="s">
        <v>290</v>
      </c>
      <c r="B23" t="s">
        <v>291</v>
      </c>
      <c r="C23" s="65" t="s">
        <v>277</v>
      </c>
      <c r="AG23">
        <v>15</v>
      </c>
    </row>
    <row r="24" spans="1:33">
      <c r="A24" t="s">
        <v>292</v>
      </c>
      <c r="B24" t="s">
        <v>293</v>
      </c>
      <c r="C24" s="65" t="s">
        <v>277</v>
      </c>
      <c r="AG24">
        <v>16</v>
      </c>
    </row>
    <row r="25" spans="1:33">
      <c r="A25" t="s">
        <v>294</v>
      </c>
      <c r="B25" t="s">
        <v>295</v>
      </c>
      <c r="C25" s="65" t="s">
        <v>277</v>
      </c>
      <c r="AG25">
        <v>17</v>
      </c>
    </row>
    <row r="26" spans="1:33">
      <c r="A26" t="s">
        <v>296</v>
      </c>
      <c r="B26" t="s">
        <v>297</v>
      </c>
      <c r="C26" s="65" t="s">
        <v>277</v>
      </c>
      <c r="AG26">
        <v>18</v>
      </c>
    </row>
    <row r="27" spans="1:33">
      <c r="A27" t="s">
        <v>298</v>
      </c>
      <c r="B27" t="s">
        <v>299</v>
      </c>
      <c r="C27" s="65" t="s">
        <v>277</v>
      </c>
      <c r="AG27">
        <v>19</v>
      </c>
    </row>
    <row r="28" spans="1:33">
      <c r="A28" t="s">
        <v>300</v>
      </c>
      <c r="B28" t="s">
        <v>301</v>
      </c>
      <c r="C28" s="65" t="s">
        <v>277</v>
      </c>
      <c r="AG28">
        <v>20</v>
      </c>
    </row>
    <row r="29" spans="1:33">
      <c r="A29" t="s">
        <v>302</v>
      </c>
      <c r="B29" t="s">
        <v>303</v>
      </c>
      <c r="C29" s="65" t="s">
        <v>277</v>
      </c>
      <c r="AG29">
        <v>21</v>
      </c>
    </row>
    <row r="30" spans="1:33">
      <c r="A30" t="s">
        <v>304</v>
      </c>
      <c r="B30" t="s">
        <v>305</v>
      </c>
      <c r="C30" s="65" t="s">
        <v>277</v>
      </c>
      <c r="AG30">
        <v>22</v>
      </c>
    </row>
    <row r="31" spans="1:33">
      <c r="A31" t="s">
        <v>306</v>
      </c>
      <c r="B31" t="s">
        <v>307</v>
      </c>
      <c r="C31" s="60" t="s">
        <v>308</v>
      </c>
      <c r="AG31">
        <v>23</v>
      </c>
    </row>
    <row r="32" spans="1:33">
      <c r="A32" t="s">
        <v>309</v>
      </c>
      <c r="B32" t="s">
        <v>310</v>
      </c>
      <c r="C32" s="65" t="s">
        <v>308</v>
      </c>
      <c r="AG32">
        <v>24</v>
      </c>
    </row>
    <row r="33" spans="1:33">
      <c r="A33" t="s">
        <v>311</v>
      </c>
      <c r="B33" t="s">
        <v>312</v>
      </c>
      <c r="C33" s="60" t="s">
        <v>313</v>
      </c>
      <c r="AG33">
        <v>25</v>
      </c>
    </row>
    <row r="34" spans="1:33">
      <c r="A34" t="s">
        <v>314</v>
      </c>
      <c r="B34" t="s">
        <v>315</v>
      </c>
      <c r="C34" s="65" t="s">
        <v>316</v>
      </c>
      <c r="AG34">
        <v>26</v>
      </c>
    </row>
    <row r="35" spans="1:33">
      <c r="A35" t="s">
        <v>317</v>
      </c>
      <c r="B35" t="s">
        <v>318</v>
      </c>
      <c r="C35" s="65" t="s">
        <v>316</v>
      </c>
      <c r="AG35">
        <v>27</v>
      </c>
    </row>
    <row r="36" spans="1:33">
      <c r="A36" t="s">
        <v>319</v>
      </c>
      <c r="B36" t="s">
        <v>320</v>
      </c>
      <c r="C36" s="65" t="s">
        <v>321</v>
      </c>
      <c r="AG36">
        <v>28</v>
      </c>
    </row>
    <row r="37" spans="1:33">
      <c r="A37" t="s">
        <v>322</v>
      </c>
      <c r="B37" t="s">
        <v>323</v>
      </c>
      <c r="C37" s="65" t="s">
        <v>321</v>
      </c>
      <c r="AG37">
        <v>29</v>
      </c>
    </row>
    <row r="38" spans="1:33">
      <c r="A38" t="s">
        <v>324</v>
      </c>
      <c r="B38" t="s">
        <v>325</v>
      </c>
      <c r="C38" s="65" t="s">
        <v>321</v>
      </c>
      <c r="AG38">
        <v>30</v>
      </c>
    </row>
    <row r="39" spans="1:33">
      <c r="A39" t="s">
        <v>326</v>
      </c>
      <c r="B39" t="s">
        <v>327</v>
      </c>
      <c r="C39" s="65" t="s">
        <v>321</v>
      </c>
      <c r="AG39">
        <v>31</v>
      </c>
    </row>
    <row r="40" spans="1:33">
      <c r="A40" t="s">
        <v>328</v>
      </c>
      <c r="B40" t="s">
        <v>329</v>
      </c>
      <c r="C40" s="65" t="s">
        <v>321</v>
      </c>
      <c r="AG40">
        <v>32</v>
      </c>
    </row>
    <row r="41" spans="1:33">
      <c r="A41" t="s">
        <v>330</v>
      </c>
      <c r="B41" t="s">
        <v>331</v>
      </c>
      <c r="C41" s="60" t="s">
        <v>332</v>
      </c>
      <c r="AG41">
        <v>33</v>
      </c>
    </row>
    <row r="42" spans="1:33">
      <c r="AG42">
        <v>34</v>
      </c>
    </row>
    <row r="43" spans="1:33">
      <c r="AG43">
        <v>35</v>
      </c>
    </row>
    <row r="44" spans="1:33">
      <c r="AG44">
        <v>36</v>
      </c>
    </row>
    <row r="45" spans="1:33">
      <c r="AG45">
        <v>37</v>
      </c>
    </row>
    <row r="46" spans="1:33">
      <c r="AG46">
        <v>38</v>
      </c>
    </row>
    <row r="47" spans="1:33">
      <c r="AG47">
        <v>39</v>
      </c>
    </row>
    <row r="48" spans="1:33">
      <c r="AG48">
        <v>40</v>
      </c>
    </row>
    <row r="49" spans="33:33">
      <c r="AG49">
        <v>41</v>
      </c>
    </row>
    <row r="50" spans="33:33">
      <c r="AG50">
        <v>42</v>
      </c>
    </row>
    <row r="51" spans="33:33">
      <c r="AG51">
        <v>43</v>
      </c>
    </row>
    <row r="52" spans="33:33">
      <c r="AG52">
        <v>44</v>
      </c>
    </row>
    <row r="53" spans="33:33">
      <c r="AG53">
        <v>45</v>
      </c>
    </row>
    <row r="54" spans="33:33">
      <c r="AG54">
        <v>46</v>
      </c>
    </row>
    <row r="55" spans="33:33">
      <c r="AG55">
        <v>47</v>
      </c>
    </row>
    <row r="56" spans="33:33">
      <c r="AG56">
        <v>48</v>
      </c>
    </row>
    <row r="57" spans="33:33">
      <c r="AG57">
        <v>49</v>
      </c>
    </row>
    <row r="58" spans="33:33">
      <c r="AG58">
        <v>50</v>
      </c>
    </row>
    <row r="59" spans="33:33">
      <c r="AG59">
        <v>51</v>
      </c>
    </row>
    <row r="60" spans="33:33">
      <c r="AG60">
        <v>52</v>
      </c>
    </row>
    <row r="61" spans="33:33">
      <c r="AG61">
        <v>53</v>
      </c>
    </row>
    <row r="62" spans="33:33">
      <c r="AG62">
        <v>54</v>
      </c>
    </row>
    <row r="63" spans="33:33">
      <c r="AG63">
        <v>55</v>
      </c>
    </row>
    <row r="64" spans="33:33">
      <c r="AG64">
        <v>56</v>
      </c>
    </row>
    <row r="65" spans="33:33">
      <c r="AG65">
        <v>57</v>
      </c>
    </row>
    <row r="66" spans="33:33">
      <c r="AG66">
        <v>58</v>
      </c>
    </row>
    <row r="67" spans="33:33">
      <c r="AG67">
        <v>59</v>
      </c>
    </row>
    <row r="68" spans="33:33">
      <c r="AG68">
        <v>60</v>
      </c>
    </row>
    <row r="69" spans="33:33">
      <c r="AG69">
        <v>61</v>
      </c>
    </row>
    <row r="70" spans="33:33">
      <c r="AG70">
        <v>62</v>
      </c>
    </row>
    <row r="71" spans="33:33">
      <c r="AG71">
        <v>63</v>
      </c>
    </row>
    <row r="72" spans="33:33">
      <c r="AG72">
        <v>64</v>
      </c>
    </row>
    <row r="73" spans="33:33">
      <c r="AG73">
        <v>65</v>
      </c>
    </row>
    <row r="74" spans="33:33">
      <c r="AG74">
        <v>66</v>
      </c>
    </row>
    <row r="75" spans="33:33">
      <c r="AG75">
        <v>67</v>
      </c>
    </row>
    <row r="76" spans="33:33">
      <c r="AG76">
        <v>68</v>
      </c>
    </row>
    <row r="77" spans="33:33">
      <c r="AG77">
        <v>69</v>
      </c>
    </row>
    <row r="78" spans="33:33">
      <c r="AG78">
        <v>70</v>
      </c>
    </row>
    <row r="79" spans="33:33">
      <c r="AG79">
        <v>71</v>
      </c>
    </row>
    <row r="80" spans="33:33">
      <c r="AG80">
        <v>72</v>
      </c>
    </row>
    <row r="81" spans="33:33">
      <c r="AG81">
        <v>73</v>
      </c>
    </row>
    <row r="82" spans="33:33">
      <c r="AG82">
        <v>74</v>
      </c>
    </row>
    <row r="83" spans="33:33">
      <c r="AG83">
        <v>75</v>
      </c>
    </row>
    <row r="84" spans="33:33">
      <c r="AG84">
        <v>76</v>
      </c>
    </row>
    <row r="85" spans="33:33">
      <c r="AG85">
        <v>77</v>
      </c>
    </row>
    <row r="86" spans="33:33">
      <c r="AG86">
        <v>78</v>
      </c>
    </row>
    <row r="87" spans="33:33">
      <c r="AG87">
        <v>79</v>
      </c>
    </row>
    <row r="88" spans="33:33">
      <c r="AG88">
        <v>80</v>
      </c>
    </row>
    <row r="89" spans="33:33">
      <c r="AG89">
        <v>81</v>
      </c>
    </row>
    <row r="90" spans="33:33">
      <c r="AG90">
        <v>82</v>
      </c>
    </row>
    <row r="91" spans="33:33">
      <c r="AG91">
        <v>83</v>
      </c>
    </row>
    <row r="92" spans="33:33">
      <c r="AG92">
        <v>84</v>
      </c>
    </row>
    <row r="93" spans="33:33">
      <c r="AG93">
        <v>85</v>
      </c>
    </row>
    <row r="94" spans="33:33">
      <c r="AG94">
        <v>86</v>
      </c>
    </row>
    <row r="95" spans="33:33">
      <c r="AG95">
        <v>87</v>
      </c>
    </row>
    <row r="96" spans="33:33">
      <c r="AG96">
        <v>88</v>
      </c>
    </row>
    <row r="97" spans="33:33">
      <c r="AG97">
        <v>89</v>
      </c>
    </row>
    <row r="98" spans="33:33">
      <c r="AG98">
        <v>90</v>
      </c>
    </row>
    <row r="99" spans="33:33">
      <c r="AG99">
        <v>91</v>
      </c>
    </row>
    <row r="100" spans="33:33">
      <c r="AG100">
        <v>92</v>
      </c>
    </row>
    <row r="101" spans="33:33">
      <c r="AG101">
        <v>93</v>
      </c>
    </row>
    <row r="102" spans="33:33">
      <c r="AG102">
        <v>94</v>
      </c>
    </row>
    <row r="103" spans="33:33">
      <c r="AG103">
        <v>95</v>
      </c>
    </row>
    <row r="104" spans="33:33">
      <c r="AG104">
        <v>96</v>
      </c>
    </row>
    <row r="105" spans="33:33">
      <c r="AG105">
        <v>97</v>
      </c>
    </row>
    <row r="106" spans="33:33">
      <c r="AG106">
        <v>98</v>
      </c>
    </row>
    <row r="107" spans="33:33">
      <c r="AG107">
        <v>99</v>
      </c>
    </row>
    <row r="108" spans="33:33">
      <c r="AG108">
        <v>100</v>
      </c>
    </row>
  </sheetData>
  <sheetProtection algorithmName="SHA-512" hashValue="YCekimUy9PB537d/FNuulTPi72K9tY7zlINW5Brt6OkbMm4mpIkzWl8teRi29MgyC41F9LPtAdk9dLuNFZETmA==" saltValue="bXlrjRwiZB8m2X+4V9+CbA==" spinCount="100000" sheet="1" objects="1" scenarios="1"/>
  <pageMargins left="0.7" right="0.7" top="0.75" bottom="0.75" header="0.3" footer="0.3"/>
  <pageSetup orientation="portrait" horizontalDpi="90" verticalDpi="90" r:id="rId1"/>
  <tableParts count="16">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3F3F2B815CB444BFE3008BB1866A50" ma:contentTypeVersion="21" ma:contentTypeDescription="Create a new document." ma:contentTypeScope="" ma:versionID="68c081ed14bd1c24e9d5739358311078">
  <xsd:schema xmlns:xsd="http://www.w3.org/2001/XMLSchema" xmlns:xs="http://www.w3.org/2001/XMLSchema" xmlns:p="http://schemas.microsoft.com/office/2006/metadata/properties" xmlns:ns1="http://schemas.microsoft.com/sharepoint/v3" xmlns:ns2="3d5db56a-5855-4c4a-92ff-ae3d567d2644" xmlns:ns3="714c761a-0397-4557-a278-b508635eab9d" targetNamespace="http://schemas.microsoft.com/office/2006/metadata/properties" ma:root="true" ma:fieldsID="064d79708c383209cb63f5c05f91472f" ns1:_="" ns2:_="" ns3:_="">
    <xsd:import namespace="http://schemas.microsoft.com/sharepoint/v3"/>
    <xsd:import namespace="3d5db56a-5855-4c4a-92ff-ae3d567d2644"/>
    <xsd:import namespace="714c761a-0397-4557-a278-b508635eab9d"/>
    <xsd:element name="properties">
      <xsd:complexType>
        <xsd:sequence>
          <xsd:element name="documentManagement">
            <xsd:complexType>
              <xsd:all>
                <xsd:element ref="ns2:PersonResponsible" minOccurs="0"/>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ObjectDetectorVersions" minOccurs="0"/>
                <xsd:element ref="ns2:lcf76f155ced4ddcb4097134ff3c332f" minOccurs="0"/>
                <xsd:element ref="ns3:TaxCatchAll" minOccurs="0"/>
                <xsd:element ref="ns2:TypeofDocument"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d5db56a-5855-4c4a-92ff-ae3d567d2644" elementFormDefault="qualified">
    <xsd:import namespace="http://schemas.microsoft.com/office/2006/documentManagement/types"/>
    <xsd:import namespace="http://schemas.microsoft.com/office/infopath/2007/PartnerControls"/>
    <xsd:element name="PersonResponsible" ma:index="8" nillable="true" ma:displayName="Person Responsible" ma:description="Person responsible for activity" ma:format="Dropdown" ma:internalName="PersonResponsible">
      <xsd:simpleType>
        <xsd:union memberTypes="dms:Text">
          <xsd:simpleType>
            <xsd:restriction base="dms:Choice">
              <xsd:enumeration value="Choice 1"/>
              <xsd:enumeration value="Choice 2"/>
              <xsd:enumeration value="Choice 3"/>
            </xsd:restriction>
          </xsd:simpleType>
        </xsd:un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b405ef0-1b2e-414d-886f-c62305e76806" ma:termSetId="09814cd3-568e-fe90-9814-8d621ff8fb84" ma:anchorId="fba54fb3-c3e1-fe81-a776-ca4b69148c4d" ma:open="true" ma:isKeyword="false">
      <xsd:complexType>
        <xsd:sequence>
          <xsd:element ref="pc:Terms" minOccurs="0" maxOccurs="1"/>
        </xsd:sequence>
      </xsd:complexType>
    </xsd:element>
    <xsd:element name="TypeofDocument" ma:index="23" nillable="true" ma:displayName="Type of Document" ma:format="Dropdown" ma:internalName="TypeofDocument">
      <xsd:simpleType>
        <xsd:union memberTypes="dms:Text">
          <xsd:simpleType>
            <xsd:restriction base="dms:Choice">
              <xsd:enumeration value="Template"/>
              <xsd:enumeration value="Working Document"/>
              <xsd:enumeration value="Reference"/>
              <xsd:enumeration value="Other"/>
            </xsd:restriction>
          </xsd:simpleType>
        </xsd:unio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14c761a-0397-4557-a278-b508635eab9d"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cdccedb-5665-4c56-a024-71f6cc529207}" ma:internalName="TaxCatchAll" ma:showField="CatchAllData" ma:web="714c761a-0397-4557-a278-b508635eab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3d5db56a-5855-4c4a-92ff-ae3d567d2644">
      <Terms xmlns="http://schemas.microsoft.com/office/infopath/2007/PartnerControls"/>
    </lcf76f155ced4ddcb4097134ff3c332f>
    <TypeofDocument xmlns="3d5db56a-5855-4c4a-92ff-ae3d567d2644" xsi:nil="true"/>
    <_ip_UnifiedCompliancePolicyProperties xmlns="http://schemas.microsoft.com/sharepoint/v3" xsi:nil="true"/>
    <TaxCatchAll xmlns="714c761a-0397-4557-a278-b508635eab9d" xsi:nil="true"/>
    <PersonResponsible xmlns="3d5db56a-5855-4c4a-92ff-ae3d567d2644" xsi:nil="true"/>
    <SharedWithUsers xmlns="714c761a-0397-4557-a278-b508635eab9d">
      <UserInfo>
        <DisplayName>Sanderson, Lisabeth</DisplayName>
        <AccountId>100</AccountId>
        <AccountType/>
      </UserInfo>
    </SharedWithUsers>
  </documentManagement>
</p:properties>
</file>

<file path=customXml/itemProps1.xml><?xml version="1.0" encoding="utf-8"?>
<ds:datastoreItem xmlns:ds="http://schemas.openxmlformats.org/officeDocument/2006/customXml" ds:itemID="{6F8333AA-12AD-49CD-B95B-F874F32A4652}"/>
</file>

<file path=customXml/itemProps2.xml><?xml version="1.0" encoding="utf-8"?>
<ds:datastoreItem xmlns:ds="http://schemas.openxmlformats.org/officeDocument/2006/customXml" ds:itemID="{4164ABE6-9307-4315-B460-0C6CE2B4FB99}"/>
</file>

<file path=customXml/itemProps3.xml><?xml version="1.0" encoding="utf-8"?>
<ds:datastoreItem xmlns:ds="http://schemas.openxmlformats.org/officeDocument/2006/customXml" ds:itemID="{F71A4F1D-B1D6-4C56-A77F-BAA3056B65DB}"/>
</file>

<file path=docMetadata/LabelInfo.xml><?xml version="1.0" encoding="utf-8"?>
<clbl:labelList xmlns:clbl="http://schemas.microsoft.com/office/2020/mipLabelMetadata">
  <clbl:label id="{20b4933b-baad-433c-9c02-70edcc7559c6}" enabled="0" method="" siteId="{20b4933b-baad-433c-9c02-70edcc7559c6}"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DSU Recovery Housing FY26 Data Collection Tool</dc:title>
  <dc:subject/>
  <dc:creator>Vermont Department of Health</dc:creator>
  <cp:keywords/>
  <dc:description/>
  <cp:lastModifiedBy/>
  <cp:revision/>
  <dcterms:created xsi:type="dcterms:W3CDTF">2023-12-20T15:09:44Z</dcterms:created>
  <dcterms:modified xsi:type="dcterms:W3CDTF">2026-07-20T15:03:10Z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0x010100633F3F2B815CB444BFE3008BB1866A50</vt:lpwstr>
  </property>
  <property fmtid="{D5CDD505-2E9C-101B-9397-08002B2CF9AE}" pid="3" name="MediaServiceImageTags">
    <vt:lpwstr/>
  </property>
</Properties>
</file>